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https://socialfinanceltd.sharepoint.com/sites/HEP_team/IPS Grow/5. Communications and Influencing/13. Website/Recruitment Hub Website/"/>
    </mc:Choice>
  </mc:AlternateContent>
  <xr:revisionPtr revIDLastSave="0" documentId="8_{604F4AD7-1628-4645-8085-7107507A16FE}" xr6:coauthVersionLast="47" xr6:coauthVersionMax="47" xr10:uidLastSave="{00000000-0000-0000-0000-000000000000}"/>
  <bookViews>
    <workbookView xWindow="-110" yWindow="-110" windowWidth="19420" windowHeight="10420" tabRatio="653" xr2:uid="{00000000-000D-0000-FFFF-FFFF00000000}"/>
  </bookViews>
  <sheets>
    <sheet name="Calculator" sheetId="18" r:id="rId1"/>
    <sheet name="Options" sheetId="19" state="hidden" r:id="rId2"/>
  </sheets>
  <definedNames>
    <definedName name="LotA_OD" localSheetId="0">#REF!</definedName>
    <definedName name="LotA_OD">#REF!</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1" i="18" l="1"/>
  <c r="E41" i="18"/>
  <c r="D41" i="18"/>
  <c r="D79" i="18" l="1"/>
  <c r="D74" i="18"/>
  <c r="D75" i="18" s="1"/>
  <c r="D37" i="18"/>
  <c r="F37" i="18"/>
  <c r="E37" i="18"/>
  <c r="F36" i="18"/>
  <c r="E36" i="18"/>
  <c r="D36" i="18"/>
  <c r="D76" i="18" l="1"/>
  <c r="D24" i="18" l="1"/>
  <c r="D40" i="18" s="1"/>
  <c r="E24" i="18"/>
  <c r="F24" i="18"/>
  <c r="F40" i="18" s="1"/>
  <c r="E46" i="18" l="1"/>
  <c r="E40" i="18"/>
  <c r="F46" i="18"/>
  <c r="D46" i="18"/>
  <c r="F28" i="18"/>
  <c r="E28" i="18"/>
  <c r="D28" i="18"/>
  <c r="D43" i="18"/>
  <c r="F25" i="18"/>
  <c r="F29" i="18" s="1"/>
  <c r="E25" i="18"/>
  <c r="E29" i="18" s="1"/>
  <c r="F42" i="18"/>
  <c r="E42" i="18"/>
  <c r="F43" i="18"/>
  <c r="D42" i="18"/>
  <c r="E43" i="18"/>
  <c r="D25" i="18"/>
  <c r="D29" i="18" s="1"/>
  <c r="F26" i="18" l="1"/>
  <c r="F30" i="18" s="1"/>
  <c r="E26" i="18"/>
  <c r="E30" i="18" s="1"/>
  <c r="D26" i="18"/>
  <c r="D30" i="18" s="1"/>
  <c r="F31" i="18" l="1"/>
  <c r="D31" i="18"/>
  <c r="D33" i="18" l="1"/>
  <c r="E31" i="18"/>
  <c r="E33" i="18" s="1"/>
  <c r="F33" i="18"/>
</calcChain>
</file>

<file path=xl/sharedStrings.xml><?xml version="1.0" encoding="utf-8"?>
<sst xmlns="http://schemas.openxmlformats.org/spreadsheetml/2006/main" count="87" uniqueCount="81">
  <si>
    <t>Funding, Workforce and Outcomes Calculator</t>
  </si>
  <si>
    <t>Introduction:</t>
  </si>
  <si>
    <t>This document is intended as a resource for ICSs to assist with implementation planning for the NHS Long Term Plan.
It has been designed to provide an estimate of the staffing requirement and associated cost of an IPS service based on an annual Target Access Number.  It also provides an indication of the outcomes that should be expected based on a service of this size.
There are three colours of cells within the document:</t>
  </si>
  <si>
    <t>Target to be entered  by ICS</t>
  </si>
  <si>
    <t>Assumption set by IPS Grow</t>
  </si>
  <si>
    <r>
      <t xml:space="preserve">Calculation </t>
    </r>
    <r>
      <rPr>
        <i/>
        <sz val="10.5"/>
        <color theme="5"/>
        <rFont val="Arial"/>
        <family val="2"/>
      </rPr>
      <t>(do not edit)</t>
    </r>
  </si>
  <si>
    <t>To use the tool:</t>
  </si>
  <si>
    <r>
      <t xml:space="preserve">1) Select whether your service will be based in London or not;
2) Enter the Target Access Numbers per year for your ICS into the green boxes;
</t>
    </r>
    <r>
      <rPr>
        <i/>
        <sz val="10.5"/>
        <rFont val="Arial"/>
        <family val="2"/>
      </rPr>
      <t>3) [Optional step] You can amend the inputs in the orange cells</t>
    </r>
    <r>
      <rPr>
        <sz val="10.5"/>
        <rFont val="Arial"/>
        <family val="2"/>
      </rPr>
      <t>, if you believe the figures are different in your area
4) Read the estimated workforce numbers and cost calculations from the cells in grey.  
5) The overall estimated cost for the service for the year is given in the purple cells.</t>
    </r>
  </si>
  <si>
    <t xml:space="preserve">Note: The tool is designed to provide indicative values.  It does not account for the time required for services to ramp up provision of a new service or cost inflation.  </t>
  </si>
  <si>
    <t>Resources Needed:</t>
  </si>
  <si>
    <t>Is your service in London?</t>
  </si>
  <si>
    <t>No</t>
  </si>
  <si>
    <t>2023/24</t>
  </si>
  <si>
    <t>2024/25</t>
  </si>
  <si>
    <t>2025/26</t>
  </si>
  <si>
    <t>Annual Target Access Number</t>
  </si>
  <si>
    <t>Local LTP access targets can be found in the ICS LTP analytical tool</t>
  </si>
  <si>
    <t>Workforce Numbers</t>
  </si>
  <si>
    <t>Number of Employment Specialists Needed</t>
  </si>
  <si>
    <t>Number of Team Leaders Needed</t>
  </si>
  <si>
    <t>Number of Service Managers Needed</t>
  </si>
  <si>
    <t>Costs*</t>
  </si>
  <si>
    <t>Total Employment Specialist Costs</t>
  </si>
  <si>
    <t>Total Team Leader Costs</t>
  </si>
  <si>
    <t>Total Service Manager Costs</t>
  </si>
  <si>
    <t>Overhead Costs</t>
  </si>
  <si>
    <t xml:space="preserve">Total </t>
  </si>
  <si>
    <t>Indicative Outcomes</t>
  </si>
  <si>
    <t>Access split - amount of people who are out of work ("into work" group)</t>
  </si>
  <si>
    <t>Access split - amount people who are in work ("job retention" group)</t>
  </si>
  <si>
    <t>Into Work group - indicative outcomes</t>
  </si>
  <si>
    <t>Number of individual people, starting paid employment based on a target of 16 outcomes per ES</t>
  </si>
  <si>
    <t>Number of clients who gain a job (min 4 hours in work)</t>
  </si>
  <si>
    <t xml:space="preserve">40% of individual people accessing the service, starting paid employment </t>
  </si>
  <si>
    <t>Percentage of clients who gain a job (min 4 hours in work)</t>
  </si>
  <si>
    <t>Number of jobs for individuals achieving paid employment</t>
  </si>
  <si>
    <t>Total number of jobs gained by clients, incl 2nd and 3rd jobs</t>
  </si>
  <si>
    <t>Number of 13-week job sustainments</t>
  </si>
  <si>
    <t>Job Retention group - indicative outcomes</t>
  </si>
  <si>
    <t>Number of job retention outcomes</t>
  </si>
  <si>
    <t>Counted when all parties (client &amp; employer) agree that the job has been retained</t>
  </si>
  <si>
    <t>*Staff costs are calculated by taking the annual salary for the role, adding in NI and Pension costs.  A premium is added for services based in London</t>
  </si>
  <si>
    <t>Assumptions:</t>
  </si>
  <si>
    <t>Caseload assumptions</t>
  </si>
  <si>
    <r>
      <t>% of caseload from "job retention" group</t>
    </r>
    <r>
      <rPr>
        <b/>
        <sz val="10.5"/>
        <rFont val="Arial"/>
        <family val="2"/>
      </rPr>
      <t>¹</t>
    </r>
  </si>
  <si>
    <t>based on NHS England guidance</t>
  </si>
  <si>
    <t>Workforce Assumptions</t>
  </si>
  <si>
    <t>Annual New Cases Per Employment Specialist</t>
  </si>
  <si>
    <t>based on a mature service operating to high fidelity</t>
  </si>
  <si>
    <t>Number of Employment Specialist per Team Leader</t>
  </si>
  <si>
    <t>Number of Team Leaders per Service Manager</t>
  </si>
  <si>
    <t>Cost Assumptions*</t>
  </si>
  <si>
    <t>Annual salary per Employment Specialist</t>
  </si>
  <si>
    <t>based on Band 5 salary with 2-4 years experience (recommended pay grade)</t>
  </si>
  <si>
    <t>Annual salary per Team Leader/SES</t>
  </si>
  <si>
    <t>based on Band 6 salary with 2-5 years experience (recommended pay grade)</t>
  </si>
  <si>
    <t>Annual salary per Service Manager</t>
  </si>
  <si>
    <t>based on Band 7 salary with 2-5 years experience (recommended pay grade)</t>
  </si>
  <si>
    <t>Employer's NI</t>
  </si>
  <si>
    <t>13.8% after first £702 / month</t>
  </si>
  <si>
    <t>NHS Pension</t>
  </si>
  <si>
    <t>NHS pension employer contributions</t>
  </si>
  <si>
    <t>Non Staff and Overhead Costs</t>
  </si>
  <si>
    <t>based on assumed organisational overhead costs (including travel, admin, IT, premises, training, fidelity reviews and overhead) as a % of total service staff costs</t>
  </si>
  <si>
    <t>London Weighting</t>
  </si>
  <si>
    <t>Additional % cost per staff member  (Inner London)</t>
  </si>
  <si>
    <t>based on Agenda for Change</t>
  </si>
  <si>
    <t>Additional % cost per staff member  (Outer London)</t>
  </si>
  <si>
    <t xml:space="preserve">Into Work group </t>
  </si>
  <si>
    <t>Number of people entering paid work</t>
  </si>
  <si>
    <t xml:space="preserve">per WTE Employment Specialist per year, based on a mature service operating to the higher level of performance and fidelity </t>
  </si>
  <si>
    <t>Number of paid employment outcomes</t>
  </si>
  <si>
    <t>this includes multiple jobs for the same client, outcome is based on a mature service operating to high fidelity</t>
  </si>
  <si>
    <t xml:space="preserve">Number of 13-week job sustainments </t>
  </si>
  <si>
    <t>this is based on 60% of clients sustaining employment beyond 13 weeks.</t>
  </si>
  <si>
    <t xml:space="preserve">Job Retention group </t>
  </si>
  <si>
    <t>per Employment Specialist per year based on 50% of job retention group clients retaining their jobs (a mature service operating to high fidelity)</t>
  </si>
  <si>
    <r>
      <rPr>
        <b/>
        <sz val="10"/>
        <rFont val="Arial"/>
        <family val="2"/>
      </rPr>
      <t>¹ Please note that if</t>
    </r>
    <r>
      <rPr>
        <i/>
        <sz val="9"/>
        <rFont val="Arial"/>
        <family val="2"/>
      </rPr>
      <t xml:space="preserve"> the % of retention clients on caseloads is high, this could impact fidelity</t>
    </r>
  </si>
  <si>
    <t>*This does not include the cost of local senior leadership to support IPS implementation.  We would recommend that each ICS has an appropriate level of strategic oversight to support IPS implementation at Band 8 level.</t>
  </si>
  <si>
    <t>Yes - Inner London</t>
  </si>
  <si>
    <t>Yes - Outer London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</si>
</sst>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quot;£&quot;#,##0"/>
    <numFmt numFmtId="167" formatCode="_(* #,##0.0_);_(* \(#,##0.0\);_(* &quot;-&quot;??_);_(@_)"/>
    <numFmt numFmtId="168" formatCode="0.0"/>
    <numFmt numFmtId="169" formatCode="&quot;£&quot;#,##0.00"/>
    <numFmt numFmtId="170" formatCode="0.0%"/>
  </numFmts>
  <fonts count="26" x14ac:knownFonts="1">
    <font>
      <sz val="10"/>
      <name val="Arial"/>
    </font>
    <font>
      <sz val="10"/>
      <name val="Arial"/>
      <family val="2"/>
    </font>
    <font>
      <u/>
      <sz val="10"/>
      <color theme="10"/>
      <name val="Arial"/>
      <family val="2"/>
    </font>
    <font>
      <u/>
      <sz val="10"/>
      <color theme="11"/>
      <name val="Arial"/>
      <family val="2"/>
    </font>
    <font>
      <sz val="10.5"/>
      <name val="Arial"/>
      <family val="2"/>
    </font>
    <font>
      <sz val="10"/>
      <name val="Arial"/>
      <family val="2"/>
    </font>
    <font>
      <i/>
      <sz val="10"/>
      <name val="Arial"/>
      <family val="2"/>
    </font>
    <font>
      <sz val="14"/>
      <name val="Arial Rounded MT Bold"/>
      <family val="2"/>
    </font>
    <font>
      <b/>
      <sz val="18"/>
      <color rgb="FF007B90"/>
      <name val="Arial Rounded MT Bold"/>
      <family val="2"/>
    </font>
    <font>
      <b/>
      <sz val="14"/>
      <color rgb="FF007B90"/>
      <name val="Arial Rounded MT Bold"/>
      <family val="2"/>
    </font>
    <font>
      <b/>
      <sz val="18"/>
      <color theme="0"/>
      <name val="Arial Rounded MT Bold"/>
      <family val="2"/>
    </font>
    <font>
      <sz val="10"/>
      <color theme="0"/>
      <name val="Arial"/>
      <family val="2"/>
    </font>
    <font>
      <i/>
      <sz val="9"/>
      <name val="Arial"/>
      <family val="2"/>
    </font>
    <font>
      <sz val="11"/>
      <name val="Arial"/>
      <family val="2"/>
    </font>
    <font>
      <i/>
      <sz val="8"/>
      <name val="Arial"/>
      <family val="2"/>
    </font>
    <font>
      <b/>
      <sz val="10"/>
      <name val="Arial"/>
      <family val="2"/>
    </font>
    <font>
      <b/>
      <sz val="10.5"/>
      <name val="Arial"/>
      <family val="2"/>
    </font>
    <font>
      <b/>
      <sz val="11"/>
      <name val="Arial"/>
      <family val="2"/>
    </font>
    <font>
      <sz val="8"/>
      <name val="Arial"/>
      <family val="2"/>
    </font>
    <font>
      <b/>
      <i/>
      <sz val="10.5"/>
      <name val="Arial"/>
      <family val="2"/>
    </font>
    <font>
      <i/>
      <sz val="11"/>
      <name val="Arial"/>
      <family val="2"/>
    </font>
    <font>
      <i/>
      <sz val="10.5"/>
      <name val="Arial"/>
      <family val="2"/>
    </font>
    <font>
      <b/>
      <sz val="14"/>
      <color rgb="FF007B90"/>
      <name val="Arial"/>
      <family val="2"/>
    </font>
    <font>
      <i/>
      <sz val="10.5"/>
      <color theme="5"/>
      <name val="Arial"/>
      <family val="2"/>
    </font>
    <font>
      <u/>
      <sz val="10"/>
      <color theme="10"/>
      <name val="Arial"/>
      <family val="2"/>
    </font>
    <font>
      <i/>
      <sz val="8"/>
      <color rgb="FFFF0000"/>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cellStyleXfs>
  <cellXfs count="99">
    <xf numFmtId="0" fontId="0" fillId="0" borderId="0" xfId="0"/>
    <xf numFmtId="0" fontId="1" fillId="0" borderId="0" xfId="0" applyFont="1"/>
    <xf numFmtId="0" fontId="4" fillId="0" borderId="0" xfId="0" applyFont="1"/>
    <xf numFmtId="0" fontId="8" fillId="0" borderId="0" xfId="0" applyFont="1"/>
    <xf numFmtId="0" fontId="10" fillId="4" borderId="0" xfId="0" applyFont="1" applyFill="1"/>
    <xf numFmtId="0" fontId="11" fillId="4" borderId="0" xfId="0" applyFont="1" applyFill="1"/>
    <xf numFmtId="0" fontId="7" fillId="0" borderId="0" xfId="0" applyFont="1"/>
    <xf numFmtId="0" fontId="12" fillId="0" borderId="0" xfId="0" applyFont="1" applyAlignment="1">
      <alignment horizontal="left"/>
    </xf>
    <xf numFmtId="0" fontId="0" fillId="0" borderId="2" xfId="0" applyBorder="1"/>
    <xf numFmtId="0" fontId="0" fillId="0" borderId="3" xfId="0" applyBorder="1"/>
    <xf numFmtId="0" fontId="1" fillId="0" borderId="4" xfId="0" applyFont="1" applyBorder="1" applyAlignment="1">
      <alignment horizontal="right"/>
    </xf>
    <xf numFmtId="0" fontId="4" fillId="0" borderId="5" xfId="0" applyFont="1" applyBorder="1"/>
    <xf numFmtId="0" fontId="0" fillId="0" borderId="5" xfId="0" applyBorder="1"/>
    <xf numFmtId="0" fontId="7" fillId="0" borderId="6" xfId="0" applyFont="1" applyBorder="1"/>
    <xf numFmtId="0" fontId="7" fillId="0" borderId="7" xfId="0" applyFont="1" applyBorder="1"/>
    <xf numFmtId="0" fontId="0" fillId="0" borderId="7" xfId="0" applyBorder="1"/>
    <xf numFmtId="0" fontId="0" fillId="0" borderId="8" xfId="0" applyBorder="1"/>
    <xf numFmtId="0" fontId="4" fillId="0" borderId="2" xfId="0" applyFont="1" applyBorder="1"/>
    <xf numFmtId="0" fontId="4" fillId="0" borderId="3" xfId="0" applyFont="1" applyBorder="1"/>
    <xf numFmtId="0" fontId="4" fillId="0" borderId="4" xfId="0" applyFont="1" applyBorder="1" applyAlignment="1">
      <alignment horizontal="right"/>
    </xf>
    <xf numFmtId="0" fontId="14" fillId="0" borderId="0" xfId="0" applyFont="1" applyAlignment="1">
      <alignment horizontal="left" wrapText="1"/>
    </xf>
    <xf numFmtId="0" fontId="14" fillId="0" borderId="5" xfId="0" applyFont="1" applyBorder="1" applyAlignment="1">
      <alignment horizontal="left" wrapText="1"/>
    </xf>
    <xf numFmtId="0" fontId="16" fillId="0" borderId="4" xfId="0" applyFont="1" applyBorder="1" applyAlignment="1">
      <alignment horizontal="right"/>
    </xf>
    <xf numFmtId="0" fontId="9" fillId="0" borderId="4" xfId="0" applyFont="1" applyBorder="1" applyAlignment="1">
      <alignment horizontal="left"/>
    </xf>
    <xf numFmtId="0" fontId="1" fillId="0" borderId="0" xfId="0" applyFont="1" applyAlignment="1">
      <alignment horizontal="right"/>
    </xf>
    <xf numFmtId="167" fontId="13" fillId="6" borderId="0" xfId="1" applyNumberFormat="1" applyFont="1" applyFill="1" applyBorder="1" applyAlignment="1">
      <alignment horizontal="center"/>
    </xf>
    <xf numFmtId="166" fontId="13" fillId="3" borderId="9" xfId="1" applyNumberFormat="1" applyFont="1" applyFill="1" applyBorder="1" applyAlignment="1">
      <alignment horizontal="center"/>
    </xf>
    <xf numFmtId="0" fontId="0" fillId="0" borderId="0" xfId="0" applyAlignment="1">
      <alignment horizontal="center"/>
    </xf>
    <xf numFmtId="166" fontId="17" fillId="7" borderId="10" xfId="1" applyNumberFormat="1" applyFont="1" applyFill="1" applyBorder="1" applyAlignment="1">
      <alignment horizontal="center"/>
    </xf>
    <xf numFmtId="166" fontId="13" fillId="2" borderId="9" xfId="1" applyNumberFormat="1" applyFont="1" applyFill="1" applyBorder="1"/>
    <xf numFmtId="9" fontId="13" fillId="2" borderId="9" xfId="6" applyFont="1" applyFill="1" applyBorder="1"/>
    <xf numFmtId="165" fontId="13" fillId="2" borderId="9" xfId="1" applyNumberFormat="1" applyFont="1" applyFill="1" applyBorder="1"/>
    <xf numFmtId="0" fontId="14" fillId="0" borderId="0" xfId="0" applyFont="1" applyAlignment="1">
      <alignment horizontal="left" vertical="center" wrapText="1"/>
    </xf>
    <xf numFmtId="0" fontId="14" fillId="0" borderId="0" xfId="0" applyFont="1" applyAlignment="1">
      <alignment horizontal="left" vertical="center"/>
    </xf>
    <xf numFmtId="0" fontId="18" fillId="0" borderId="0" xfId="0" applyFont="1" applyAlignment="1">
      <alignment horizontal="left" vertical="center"/>
    </xf>
    <xf numFmtId="0" fontId="18" fillId="0" borderId="5" xfId="0" applyFont="1" applyBorder="1" applyAlignment="1">
      <alignment horizontal="left" vertical="center"/>
    </xf>
    <xf numFmtId="168" fontId="13" fillId="3" borderId="9" xfId="1" applyNumberFormat="1" applyFont="1" applyFill="1" applyBorder="1" applyAlignment="1">
      <alignment horizontal="center"/>
    </xf>
    <xf numFmtId="1" fontId="13" fillId="3" borderId="9" xfId="1" applyNumberFormat="1" applyFont="1" applyFill="1" applyBorder="1" applyAlignment="1">
      <alignment horizontal="center"/>
    </xf>
    <xf numFmtId="1" fontId="0" fillId="0" borderId="0" xfId="0" applyNumberFormat="1" applyAlignment="1">
      <alignment horizontal="center"/>
    </xf>
    <xf numFmtId="0" fontId="9" fillId="0" borderId="2" xfId="0" applyFont="1" applyBorder="1" applyAlignment="1">
      <alignment horizontal="left"/>
    </xf>
    <xf numFmtId="0" fontId="9" fillId="0" borderId="0" xfId="0" applyFont="1" applyAlignment="1">
      <alignment horizontal="left"/>
    </xf>
    <xf numFmtId="0" fontId="16" fillId="0" borderId="0" xfId="0" applyFont="1" applyAlignment="1">
      <alignment horizontal="right"/>
    </xf>
    <xf numFmtId="0" fontId="4" fillId="0" borderId="0" xfId="0" applyFont="1" applyAlignment="1">
      <alignment horizontal="right"/>
    </xf>
    <xf numFmtId="0" fontId="15" fillId="0" borderId="0" xfId="0" applyFont="1" applyAlignment="1">
      <alignment horizontal="right"/>
    </xf>
    <xf numFmtId="0" fontId="19" fillId="0" borderId="4" xfId="0" applyFont="1" applyBorder="1" applyAlignment="1">
      <alignment horizontal="right"/>
    </xf>
    <xf numFmtId="0" fontId="19" fillId="0" borderId="0" xfId="0" applyFont="1" applyAlignment="1">
      <alignment horizontal="right"/>
    </xf>
    <xf numFmtId="0" fontId="21" fillId="0" borderId="0" xfId="0" applyFont="1"/>
    <xf numFmtId="0" fontId="21" fillId="0" borderId="4" xfId="0" applyFont="1" applyBorder="1" applyAlignment="1">
      <alignment horizontal="right"/>
    </xf>
    <xf numFmtId="0" fontId="21" fillId="0" borderId="0" xfId="0" applyFont="1" applyAlignment="1">
      <alignment horizontal="right"/>
    </xf>
    <xf numFmtId="165" fontId="20" fillId="3" borderId="9" xfId="1" applyNumberFormat="1" applyFont="1" applyFill="1" applyBorder="1"/>
    <xf numFmtId="0" fontId="14" fillId="0" borderId="5" xfId="0" applyFont="1" applyBorder="1" applyAlignment="1">
      <alignment horizontal="left" vertical="center" wrapText="1"/>
    </xf>
    <xf numFmtId="0" fontId="22" fillId="0" borderId="1" xfId="0" applyFont="1" applyBorder="1" applyAlignment="1">
      <alignment horizontal="left"/>
    </xf>
    <xf numFmtId="0" fontId="4" fillId="0" borderId="4" xfId="0" applyFont="1" applyBorder="1" applyAlignment="1">
      <alignment horizontal="left" wrapText="1"/>
    </xf>
    <xf numFmtId="0" fontId="8" fillId="0" borderId="2" xfId="0" applyFont="1" applyBorder="1"/>
    <xf numFmtId="0" fontId="1" fillId="0" borderId="2" xfId="0" applyFont="1" applyBorder="1"/>
    <xf numFmtId="0" fontId="6" fillId="0" borderId="0" xfId="0" applyFont="1" applyAlignment="1">
      <alignment horizontal="right"/>
    </xf>
    <xf numFmtId="165" fontId="21" fillId="5" borderId="9" xfId="1" applyNumberFormat="1" applyFont="1" applyFill="1" applyBorder="1"/>
    <xf numFmtId="165" fontId="21" fillId="2" borderId="9" xfId="1" applyNumberFormat="1" applyFont="1" applyFill="1" applyBorder="1"/>
    <xf numFmtId="165" fontId="21" fillId="3" borderId="9" xfId="1" applyNumberFormat="1" applyFont="1" applyFill="1" applyBorder="1"/>
    <xf numFmtId="0" fontId="16" fillId="0" borderId="4" xfId="0" applyFont="1" applyBorder="1" applyAlignment="1">
      <alignment horizontal="left"/>
    </xf>
    <xf numFmtId="0" fontId="4" fillId="0" borderId="0" xfId="0" applyFont="1" applyAlignment="1">
      <alignment horizontal="left" wrapText="1"/>
    </xf>
    <xf numFmtId="0" fontId="4" fillId="0" borderId="5" xfId="0" applyFont="1" applyBorder="1" applyAlignment="1">
      <alignment horizontal="left" wrapText="1"/>
    </xf>
    <xf numFmtId="0" fontId="4" fillId="0" borderId="0" xfId="0" applyFont="1" applyAlignment="1">
      <alignment vertical="center"/>
    </xf>
    <xf numFmtId="0" fontId="4" fillId="0" borderId="5" xfId="0" applyFont="1" applyBorder="1" applyAlignment="1">
      <alignment vertical="center"/>
    </xf>
    <xf numFmtId="0" fontId="14" fillId="0" borderId="0" xfId="0" applyFont="1" applyAlignment="1">
      <alignment vertical="center"/>
    </xf>
    <xf numFmtId="169" fontId="4" fillId="0" borderId="0" xfId="0" applyNumberFormat="1" applyFont="1"/>
    <xf numFmtId="0" fontId="25" fillId="0" borderId="0" xfId="0" applyFont="1" applyAlignment="1">
      <alignment horizontal="left" vertical="center" wrapText="1"/>
    </xf>
    <xf numFmtId="170" fontId="13" fillId="2" borderId="9" xfId="6" applyNumberFormat="1" applyFont="1" applyFill="1" applyBorder="1"/>
    <xf numFmtId="169" fontId="0" fillId="0" borderId="0" xfId="0" applyNumberFormat="1"/>
    <xf numFmtId="0" fontId="6" fillId="0" borderId="0" xfId="0" applyFont="1"/>
    <xf numFmtId="0" fontId="0" fillId="6" borderId="0" xfId="0" applyFill="1"/>
    <xf numFmtId="0" fontId="24" fillId="0" borderId="0" xfId="7" applyFill="1"/>
    <xf numFmtId="0" fontId="1" fillId="0" borderId="4" xfId="0" applyFont="1" applyBorder="1" applyAlignment="1">
      <alignment horizontal="left" vertical="top"/>
    </xf>
    <xf numFmtId="0" fontId="4" fillId="8" borderId="4" xfId="0" applyFont="1" applyFill="1" applyBorder="1" applyAlignment="1">
      <alignment horizontal="right"/>
    </xf>
    <xf numFmtId="0" fontId="1" fillId="8" borderId="4" xfId="0" applyFont="1" applyFill="1" applyBorder="1" applyAlignment="1">
      <alignment horizontal="right"/>
    </xf>
    <xf numFmtId="0" fontId="4" fillId="8" borderId="4" xfId="0" applyFont="1" applyFill="1" applyBorder="1" applyAlignment="1">
      <alignment horizontal="right" wrapText="1"/>
    </xf>
    <xf numFmtId="0" fontId="6" fillId="8" borderId="0" xfId="0" applyFont="1" applyFill="1"/>
    <xf numFmtId="1" fontId="13" fillId="5" borderId="9" xfId="1" applyNumberFormat="1" applyFont="1" applyFill="1" applyBorder="1" applyAlignment="1" applyProtection="1">
      <alignment horizontal="center"/>
      <protection locked="0"/>
    </xf>
    <xf numFmtId="0" fontId="17" fillId="8" borderId="0" xfId="0" applyFont="1" applyFill="1" applyAlignment="1">
      <alignment horizontal="center"/>
    </xf>
    <xf numFmtId="0" fontId="12" fillId="0" borderId="6" xfId="0" applyFont="1" applyBorder="1" applyAlignment="1">
      <alignment horizontal="left" wrapText="1"/>
    </xf>
    <xf numFmtId="0" fontId="12" fillId="0" borderId="7" xfId="0" applyFont="1" applyBorder="1" applyAlignment="1">
      <alignment horizontal="left" wrapText="1"/>
    </xf>
    <xf numFmtId="0" fontId="12" fillId="0" borderId="8" xfId="0" applyFont="1" applyBorder="1" applyAlignment="1">
      <alignment horizontal="left"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horizontal="left" wrapText="1"/>
    </xf>
    <xf numFmtId="0" fontId="4" fillId="0" borderId="0" xfId="0" applyFont="1" applyAlignment="1">
      <alignment horizontal="left" wrapText="1"/>
    </xf>
    <xf numFmtId="0" fontId="4" fillId="0" borderId="5"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14" fillId="0" borderId="4" xfId="0" applyFont="1" applyBorder="1" applyAlignment="1">
      <alignment horizontal="left" vertical="center" wrapText="1"/>
    </xf>
    <xf numFmtId="1" fontId="13" fillId="5" borderId="11" xfId="1" applyNumberFormat="1" applyFont="1" applyFill="1" applyBorder="1" applyAlignment="1" applyProtection="1">
      <alignment horizontal="center"/>
      <protection locked="0"/>
    </xf>
    <xf numFmtId="1" fontId="13" fillId="5" borderId="12" xfId="1" applyNumberFormat="1" applyFont="1" applyFill="1" applyBorder="1" applyAlignment="1" applyProtection="1">
      <alignment horizontal="center"/>
      <protection locked="0"/>
    </xf>
    <xf numFmtId="0" fontId="19" fillId="0" borderId="4" xfId="0" applyFont="1" applyBorder="1" applyAlignment="1">
      <alignment horizontal="left" vertical="top" wrapText="1"/>
    </xf>
    <xf numFmtId="0" fontId="19" fillId="0" borderId="0" xfId="0" applyFont="1" applyAlignment="1">
      <alignment horizontal="left" vertical="top" wrapText="1"/>
    </xf>
    <xf numFmtId="0" fontId="19" fillId="0" borderId="5" xfId="0" applyFont="1" applyBorder="1" applyAlignment="1">
      <alignment horizontal="left" vertical="top" wrapText="1"/>
    </xf>
  </cellXfs>
  <cellStyles count="8">
    <cellStyle name="Comma" xfId="1" builtinId="3"/>
    <cellStyle name="Followed Hyperlink" xfId="5" builtinId="9" hidden="1"/>
    <cellStyle name="Followed Hyperlink" xfId="3" builtinId="9" hidden="1"/>
    <cellStyle name="Hyperlink" xfId="4" builtinId="8" hidden="1"/>
    <cellStyle name="Hyperlink" xfId="2" builtinId="8" hidden="1"/>
    <cellStyle name="Hyperlink" xfId="7" builtinId="8"/>
    <cellStyle name="Normal" xfId="0" builtinId="0"/>
    <cellStyle name="Percent" xfId="6" builtinId="5"/>
  </cellStyles>
  <dxfs count="0"/>
  <tableStyles count="0" defaultTableStyle="TableStyleMedium2" defaultPivotStyle="PivotStyleLight16"/>
  <colors>
    <mruColors>
      <color rgb="FF1D2F53"/>
      <color rgb="FF007B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psgrow.org.uk/wp-content/uploads/LTP-Analytical-Tool-January-2023-V-11.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A61B-FAE8-430D-B913-AFC3AC467CF7}">
  <dimension ref="A1:W102"/>
  <sheetViews>
    <sheetView showGridLines="0" tabSelected="1" zoomScale="70" zoomScaleNormal="70" workbookViewId="0">
      <selection activeCell="D20" sqref="D20:E20"/>
    </sheetView>
  </sheetViews>
  <sheetFormatPr defaultColWidth="0" defaultRowHeight="12.5" zeroHeight="1" x14ac:dyDescent="0.25"/>
  <cols>
    <col min="1" max="1" width="3.54296875" customWidth="1"/>
    <col min="2" max="2" width="58.453125" customWidth="1"/>
    <col min="3" max="3" width="1" customWidth="1"/>
    <col min="4" max="6" width="11.7265625" customWidth="1"/>
    <col min="7" max="7" width="49" customWidth="1"/>
    <col min="8" max="8" width="11.7265625" customWidth="1"/>
    <col min="9" max="9" width="9.7265625" customWidth="1"/>
    <col min="10" max="10" width="2.7265625" customWidth="1"/>
    <col min="11" max="11" width="3.7265625" customWidth="1"/>
    <col min="12" max="23" width="9.7265625" hidden="1" customWidth="1"/>
    <col min="24" max="16384" width="8.7265625" hidden="1"/>
  </cols>
  <sheetData>
    <row r="1" spans="2:9" ht="28.15" customHeight="1" x14ac:dyDescent="0.45">
      <c r="B1" s="4" t="s">
        <v>0</v>
      </c>
      <c r="C1" s="4"/>
      <c r="D1" s="5"/>
      <c r="E1" s="5"/>
      <c r="F1" s="5"/>
      <c r="G1" s="5"/>
      <c r="H1" s="5"/>
      <c r="I1" s="5"/>
    </row>
    <row r="2" spans="2:9" ht="9" customHeight="1" x14ac:dyDescent="0.45">
      <c r="B2" s="3"/>
      <c r="C2" s="3"/>
      <c r="D2" s="1"/>
    </row>
    <row r="3" spans="2:9" ht="18.399999999999999" customHeight="1" x14ac:dyDescent="0.45">
      <c r="B3" s="51" t="s">
        <v>1</v>
      </c>
      <c r="C3" s="53"/>
      <c r="D3" s="54"/>
      <c r="E3" s="8"/>
      <c r="F3" s="8"/>
      <c r="G3" s="8"/>
      <c r="H3" s="8"/>
      <c r="I3" s="9"/>
    </row>
    <row r="4" spans="2:9" ht="16.149999999999999" customHeight="1" x14ac:dyDescent="0.25">
      <c r="B4" s="84" t="s">
        <v>2</v>
      </c>
      <c r="C4" s="85"/>
      <c r="D4" s="85"/>
      <c r="E4" s="85"/>
      <c r="F4" s="85"/>
      <c r="G4" s="85"/>
      <c r="H4" s="85"/>
      <c r="I4" s="86"/>
    </row>
    <row r="5" spans="2:9" ht="30.4" customHeight="1" x14ac:dyDescent="0.25">
      <c r="B5" s="84"/>
      <c r="C5" s="85"/>
      <c r="D5" s="85"/>
      <c r="E5" s="85"/>
      <c r="F5" s="85"/>
      <c r="G5" s="85"/>
      <c r="H5" s="85"/>
      <c r="I5" s="86"/>
    </row>
    <row r="6" spans="2:9" ht="33.4" customHeight="1" x14ac:dyDescent="0.25">
      <c r="B6" s="84"/>
      <c r="C6" s="85"/>
      <c r="D6" s="85"/>
      <c r="E6" s="85"/>
      <c r="F6" s="85"/>
      <c r="G6" s="85"/>
      <c r="H6" s="85"/>
      <c r="I6" s="86"/>
    </row>
    <row r="7" spans="2:9" ht="17.649999999999999" customHeight="1" x14ac:dyDescent="0.3">
      <c r="B7" s="47" t="s">
        <v>3</v>
      </c>
      <c r="C7" s="55"/>
      <c r="D7" s="56"/>
      <c r="E7" s="1"/>
      <c r="I7" s="12"/>
    </row>
    <row r="8" spans="2:9" ht="17.649999999999999" customHeight="1" x14ac:dyDescent="0.3">
      <c r="B8" s="47" t="s">
        <v>4</v>
      </c>
      <c r="C8" s="55"/>
      <c r="D8" s="57"/>
      <c r="E8" s="7"/>
      <c r="I8" s="12"/>
    </row>
    <row r="9" spans="2:9" ht="17.649999999999999" customHeight="1" x14ac:dyDescent="0.3">
      <c r="B9" s="47" t="s">
        <v>5</v>
      </c>
      <c r="C9" s="55"/>
      <c r="D9" s="58"/>
      <c r="E9" s="1"/>
      <c r="I9" s="12"/>
    </row>
    <row r="10" spans="2:9" ht="7.5" customHeight="1" x14ac:dyDescent="0.3">
      <c r="B10" s="19"/>
      <c r="C10" s="24"/>
      <c r="E10" s="1"/>
      <c r="I10" s="12"/>
    </row>
    <row r="11" spans="2:9" ht="17.649999999999999" customHeight="1" x14ac:dyDescent="0.3">
      <c r="B11" s="59" t="s">
        <v>6</v>
      </c>
      <c r="C11" s="24"/>
      <c r="E11" s="1"/>
      <c r="I11" s="12"/>
    </row>
    <row r="12" spans="2:9" ht="17.649999999999999" customHeight="1" x14ac:dyDescent="0.25">
      <c r="B12" s="87" t="s">
        <v>7</v>
      </c>
      <c r="C12" s="88"/>
      <c r="D12" s="88"/>
      <c r="E12" s="88"/>
      <c r="F12" s="88"/>
      <c r="G12" s="88"/>
      <c r="H12" s="88"/>
      <c r="I12" s="89"/>
    </row>
    <row r="13" spans="2:9" ht="49.5" customHeight="1" x14ac:dyDescent="0.25">
      <c r="B13" s="87"/>
      <c r="C13" s="88"/>
      <c r="D13" s="88"/>
      <c r="E13" s="88"/>
      <c r="F13" s="88"/>
      <c r="G13" s="88"/>
      <c r="H13" s="88"/>
      <c r="I13" s="89"/>
    </row>
    <row r="14" spans="2:9" ht="13.5" x14ac:dyDescent="0.3">
      <c r="B14" s="52"/>
      <c r="C14" s="60"/>
      <c r="D14" s="60"/>
      <c r="E14" s="60"/>
      <c r="F14" s="60"/>
      <c r="G14" s="60"/>
      <c r="H14" s="60"/>
      <c r="I14" s="61"/>
    </row>
    <row r="15" spans="2:9" ht="13.5" x14ac:dyDescent="0.25">
      <c r="B15" s="96" t="s">
        <v>8</v>
      </c>
      <c r="C15" s="97"/>
      <c r="D15" s="97"/>
      <c r="E15" s="97"/>
      <c r="F15" s="97"/>
      <c r="G15" s="97"/>
      <c r="H15" s="97"/>
      <c r="I15" s="98"/>
    </row>
    <row r="16" spans="2:9" ht="8.65" customHeight="1" x14ac:dyDescent="0.35">
      <c r="B16" s="13"/>
      <c r="C16" s="14"/>
      <c r="D16" s="14"/>
      <c r="E16" s="15"/>
      <c r="F16" s="15"/>
      <c r="G16" s="15"/>
      <c r="H16" s="15"/>
      <c r="I16" s="16"/>
    </row>
    <row r="17" spans="2:15" ht="8.65" customHeight="1" x14ac:dyDescent="0.35">
      <c r="B17" s="6"/>
      <c r="C17" s="6"/>
      <c r="D17" s="6"/>
    </row>
    <row r="18" spans="2:15" ht="28.15" customHeight="1" x14ac:dyDescent="0.4">
      <c r="B18" s="51" t="s">
        <v>9</v>
      </c>
      <c r="C18" s="39"/>
      <c r="D18" s="8"/>
      <c r="E18" s="8"/>
      <c r="F18" s="8"/>
      <c r="G18" s="8"/>
      <c r="H18" s="8"/>
      <c r="I18" s="9"/>
    </row>
    <row r="19" spans="2:15" ht="7.15" customHeight="1" x14ac:dyDescent="0.35">
      <c r="B19" s="23"/>
      <c r="C19" s="40"/>
      <c r="I19" s="12"/>
    </row>
    <row r="20" spans="2:15" ht="17.5" x14ac:dyDescent="0.35">
      <c r="B20" s="19" t="s">
        <v>10</v>
      </c>
      <c r="C20" s="40"/>
      <c r="D20" s="94" t="s">
        <v>11</v>
      </c>
      <c r="E20" s="95"/>
      <c r="I20" s="12"/>
    </row>
    <row r="21" spans="2:15" ht="28.15" customHeight="1" x14ac:dyDescent="0.35">
      <c r="B21" s="23"/>
      <c r="C21" s="40"/>
      <c r="D21" s="78" t="s">
        <v>12</v>
      </c>
      <c r="E21" s="78" t="s">
        <v>13</v>
      </c>
      <c r="F21" s="78" t="s">
        <v>14</v>
      </c>
      <c r="I21" s="12"/>
    </row>
    <row r="22" spans="2:15" ht="18" customHeight="1" x14ac:dyDescent="0.3">
      <c r="B22" s="19" t="s">
        <v>15</v>
      </c>
      <c r="C22" s="42"/>
      <c r="D22" s="77">
        <v>100</v>
      </c>
      <c r="E22" s="77">
        <v>200</v>
      </c>
      <c r="F22" s="77">
        <v>300</v>
      </c>
      <c r="G22" s="71" t="s">
        <v>16</v>
      </c>
      <c r="I22" s="11"/>
      <c r="J22" s="2"/>
      <c r="K22" s="2"/>
      <c r="L22" s="2"/>
      <c r="M22" s="2"/>
      <c r="N22" s="2"/>
      <c r="O22" s="2"/>
    </row>
    <row r="23" spans="2:15" ht="21" customHeight="1" x14ac:dyDescent="0.3">
      <c r="B23" s="22" t="s">
        <v>17</v>
      </c>
      <c r="C23" s="41"/>
      <c r="D23" s="38"/>
      <c r="E23" s="38"/>
      <c r="F23" s="38"/>
      <c r="I23" s="11"/>
    </row>
    <row r="24" spans="2:15" ht="18" customHeight="1" x14ac:dyDescent="0.3">
      <c r="B24" s="19" t="s">
        <v>18</v>
      </c>
      <c r="C24" s="42"/>
      <c r="D24" s="37">
        <f>ROUNDUP(D22/$D56, 0)</f>
        <v>3</v>
      </c>
      <c r="E24" s="37">
        <f>ROUNDUP(E22/$D56, 0)</f>
        <v>5</v>
      </c>
      <c r="F24" s="37">
        <f>ROUNDUP(F22/$D56, 0)</f>
        <v>8</v>
      </c>
      <c r="G24" s="70"/>
      <c r="I24" s="11"/>
      <c r="J24" s="2"/>
      <c r="K24" s="2"/>
      <c r="L24" s="2"/>
      <c r="M24" s="2"/>
      <c r="N24" s="2"/>
      <c r="O24" s="2"/>
    </row>
    <row r="25" spans="2:15" ht="18" customHeight="1" x14ac:dyDescent="0.3">
      <c r="B25" s="19" t="s">
        <v>19</v>
      </c>
      <c r="C25" s="42"/>
      <c r="D25" s="37">
        <f>ROUNDUP(D24/$D57, 0)</f>
        <v>1</v>
      </c>
      <c r="E25" s="37">
        <f>ROUNDUP(E24/$D57, 0)</f>
        <v>1</v>
      </c>
      <c r="F25" s="37">
        <f>ROUNDUP(F24/$D57, 0)</f>
        <v>2</v>
      </c>
      <c r="I25" s="11"/>
      <c r="J25" s="2"/>
      <c r="K25" s="2"/>
      <c r="L25" s="2"/>
      <c r="M25" s="2"/>
      <c r="N25" s="2"/>
      <c r="O25" s="2"/>
    </row>
    <row r="26" spans="2:15" ht="18" customHeight="1" x14ac:dyDescent="0.3">
      <c r="B26" s="19" t="s">
        <v>20</v>
      </c>
      <c r="C26" s="42"/>
      <c r="D26" s="36">
        <f>ROUNDUP(D25/$D58, 1)</f>
        <v>0.2</v>
      </c>
      <c r="E26" s="36">
        <f>ROUNDUP(E25/$D58, 1)</f>
        <v>0.2</v>
      </c>
      <c r="F26" s="36">
        <f>ROUNDUP(F25/$D58, 1)</f>
        <v>0.4</v>
      </c>
      <c r="I26" s="11"/>
      <c r="J26" s="2"/>
      <c r="K26" s="2"/>
      <c r="L26" s="2"/>
      <c r="M26" s="2"/>
      <c r="N26" s="2"/>
      <c r="O26" s="2"/>
    </row>
    <row r="27" spans="2:15" ht="19.899999999999999" customHeight="1" x14ac:dyDescent="0.3">
      <c r="B27" s="22" t="s">
        <v>21</v>
      </c>
      <c r="C27" s="41"/>
      <c r="D27" s="25"/>
      <c r="E27" s="25"/>
      <c r="F27" s="25"/>
      <c r="I27" s="11"/>
      <c r="J27" s="2"/>
      <c r="K27" s="2"/>
      <c r="L27" s="2"/>
      <c r="M27" s="2"/>
      <c r="N27" s="2"/>
      <c r="O27" s="2"/>
    </row>
    <row r="28" spans="2:15" ht="19.149999999999999" customHeight="1" x14ac:dyDescent="0.3">
      <c r="B28" s="19" t="s">
        <v>22</v>
      </c>
      <c r="C28" s="42"/>
      <c r="D28" s="26">
        <f t="shared" ref="D28:F29" si="0">D24*($D61*(1+$D$64+$D$65))*(IF($D$20="yes - inner london", 1+$D$69,IF($D$20="yes - outer london",1+$D$70, 1)))</f>
        <v>117745.67699999998</v>
      </c>
      <c r="E28" s="26">
        <f t="shared" si="0"/>
        <v>196242.79499999998</v>
      </c>
      <c r="F28" s="26">
        <f t="shared" si="0"/>
        <v>313988.47199999995</v>
      </c>
      <c r="I28" s="11"/>
      <c r="J28" s="2"/>
      <c r="K28" s="2"/>
      <c r="L28" s="2"/>
      <c r="M28" s="2"/>
      <c r="N28" s="2"/>
      <c r="O28" s="2"/>
    </row>
    <row r="29" spans="2:15" ht="19.149999999999999" customHeight="1" x14ac:dyDescent="0.3">
      <c r="B29" s="19" t="s">
        <v>23</v>
      </c>
      <c r="C29" s="42"/>
      <c r="D29" s="26">
        <f t="shared" si="0"/>
        <v>47845.35</v>
      </c>
      <c r="E29" s="26">
        <f t="shared" si="0"/>
        <v>47845.35</v>
      </c>
      <c r="F29" s="26">
        <f t="shared" si="0"/>
        <v>95690.7</v>
      </c>
      <c r="I29" s="11"/>
      <c r="J29" s="2"/>
      <c r="K29" s="2"/>
      <c r="L29" s="2"/>
      <c r="M29" s="2"/>
    </row>
    <row r="30" spans="2:15" ht="19.149999999999999" customHeight="1" x14ac:dyDescent="0.3">
      <c r="B30" s="19" t="s">
        <v>24</v>
      </c>
      <c r="C30" s="42"/>
      <c r="D30" s="26">
        <f>D26*($D63*(1+$D$64+$D$65))*(IF($D$20="yes - inner london",1+$D$69,IF($D$20="yes - outer london",1+$D$70,1)))</f>
        <v>11784.1752</v>
      </c>
      <c r="E30" s="26">
        <f>E26*($D63*(1+$D$64+$D$65))*(IF($D$20="yes - inner london",1+$D$69,IF($D$20="yes - outer london",1+$D$70,1)))</f>
        <v>11784.1752</v>
      </c>
      <c r="F30" s="26">
        <f>F26*($D63*(1+$D$64+$D$65))*(IF($D$20="yes - inner london",1+$D$69,IF($D$20="yes - outer london",1+$D$70,1)))</f>
        <v>23568.350399999999</v>
      </c>
      <c r="I30" s="11"/>
      <c r="J30" s="2"/>
      <c r="K30" s="2"/>
      <c r="L30" s="2"/>
      <c r="M30" s="2"/>
    </row>
    <row r="31" spans="2:15" ht="19.149999999999999" customHeight="1" x14ac:dyDescent="0.3">
      <c r="B31" s="19" t="s">
        <v>25</v>
      </c>
      <c r="C31" s="42"/>
      <c r="D31" s="26">
        <f>SUM(D28:D30)*$D$66</f>
        <v>53212.560659999988</v>
      </c>
      <c r="E31" s="26">
        <f>SUM(E28:E30)*$D$66</f>
        <v>76761.696059999987</v>
      </c>
      <c r="F31" s="26">
        <f>SUM(F28:F30)*$D$66</f>
        <v>129974.25671999998</v>
      </c>
      <c r="I31" s="11"/>
      <c r="J31" s="2"/>
      <c r="K31" s="65"/>
      <c r="L31" s="2"/>
      <c r="M31" s="2"/>
    </row>
    <row r="32" spans="2:15" ht="5.65" customHeight="1" x14ac:dyDescent="0.3">
      <c r="B32" s="10"/>
      <c r="C32" s="24"/>
      <c r="D32" s="27"/>
      <c r="E32" s="27"/>
      <c r="F32" s="27"/>
      <c r="I32" s="11"/>
      <c r="J32" s="2"/>
      <c r="K32" s="2"/>
      <c r="L32" s="2"/>
      <c r="M32" s="2"/>
    </row>
    <row r="33" spans="2:15" ht="19.149999999999999" customHeight="1" thickBot="1" x14ac:dyDescent="0.35">
      <c r="B33" s="22" t="s">
        <v>26</v>
      </c>
      <c r="C33" s="41"/>
      <c r="D33" s="28">
        <f>SUM(D28:D31)</f>
        <v>230587.76285999996</v>
      </c>
      <c r="E33" s="28">
        <f>SUM(E28:E31)</f>
        <v>332634.01625999995</v>
      </c>
      <c r="F33" s="28">
        <f>SUM(F28:F31)</f>
        <v>563221.77911999996</v>
      </c>
      <c r="G33" s="68"/>
      <c r="I33" s="11"/>
      <c r="J33" s="2"/>
      <c r="K33" s="2"/>
      <c r="L33" s="2"/>
      <c r="M33" s="2"/>
    </row>
    <row r="34" spans="2:15" ht="7.5" customHeight="1" thickTop="1" x14ac:dyDescent="0.3">
      <c r="B34" s="10"/>
      <c r="C34" s="24"/>
      <c r="D34" s="2"/>
      <c r="E34" s="2"/>
      <c r="F34" s="2"/>
      <c r="I34" s="11"/>
      <c r="J34" s="2"/>
      <c r="K34" s="2"/>
      <c r="L34" s="2"/>
      <c r="M34" s="2"/>
      <c r="N34" s="2"/>
      <c r="O34" s="2"/>
    </row>
    <row r="35" spans="2:15" ht="18" customHeight="1" x14ac:dyDescent="0.3">
      <c r="B35" s="44" t="s">
        <v>27</v>
      </c>
      <c r="C35" s="45"/>
      <c r="D35" s="46"/>
      <c r="E35" s="46"/>
      <c r="F35" s="46"/>
      <c r="I35" s="11"/>
      <c r="J35" s="2"/>
      <c r="K35" s="2"/>
      <c r="L35" s="2"/>
      <c r="M35" s="2"/>
      <c r="N35" s="2"/>
      <c r="O35" s="2"/>
    </row>
    <row r="36" spans="2:15" ht="18" customHeight="1" x14ac:dyDescent="0.35">
      <c r="B36" s="74" t="s">
        <v>28</v>
      </c>
      <c r="C36" s="48"/>
      <c r="D36" s="49">
        <f>D22*(1-$D$51)</f>
        <v>75</v>
      </c>
      <c r="E36" s="49">
        <f t="shared" ref="E36:F36" si="1">E22*(1-$D$51)</f>
        <v>150</v>
      </c>
      <c r="F36" s="49">
        <f t="shared" si="1"/>
        <v>225</v>
      </c>
      <c r="I36" s="11"/>
      <c r="J36" s="2"/>
      <c r="K36" s="2"/>
      <c r="L36" s="2"/>
      <c r="M36" s="2"/>
      <c r="N36" s="2"/>
      <c r="O36" s="2"/>
    </row>
    <row r="37" spans="2:15" ht="18" customHeight="1" x14ac:dyDescent="0.35">
      <c r="B37" s="73" t="s">
        <v>29</v>
      </c>
      <c r="C37" s="48"/>
      <c r="D37" s="49">
        <f>D22*$D$51</f>
        <v>25</v>
      </c>
      <c r="E37" s="49">
        <f t="shared" ref="E37:F37" si="2">E22*$D$51</f>
        <v>50</v>
      </c>
      <c r="F37" s="49">
        <f t="shared" si="2"/>
        <v>75</v>
      </c>
      <c r="I37" s="11"/>
      <c r="J37" s="2"/>
      <c r="K37" s="2"/>
      <c r="L37" s="2"/>
      <c r="M37" s="2"/>
      <c r="N37" s="2"/>
      <c r="O37" s="2"/>
    </row>
    <row r="38" spans="2:15" ht="18" customHeight="1" x14ac:dyDescent="0.3">
      <c r="B38" s="47"/>
      <c r="C38" s="48"/>
      <c r="I38" s="11"/>
      <c r="J38" s="2"/>
      <c r="K38" s="2"/>
      <c r="L38" s="2"/>
      <c r="M38" s="2"/>
      <c r="N38" s="2"/>
      <c r="O38" s="2"/>
    </row>
    <row r="39" spans="2:15" ht="18" customHeight="1" x14ac:dyDescent="0.3">
      <c r="B39" s="47" t="s">
        <v>30</v>
      </c>
      <c r="C39" s="48"/>
      <c r="I39" s="11"/>
      <c r="J39" s="2"/>
      <c r="K39" s="2"/>
      <c r="L39" s="2"/>
      <c r="M39" s="2"/>
      <c r="N39" s="2"/>
      <c r="O39" s="2"/>
    </row>
    <row r="40" spans="2:15" ht="34.5" customHeight="1" x14ac:dyDescent="0.35">
      <c r="B40" s="75" t="s">
        <v>31</v>
      </c>
      <c r="C40" s="48"/>
      <c r="D40" s="49">
        <f>D24*$D$74</f>
        <v>47.7</v>
      </c>
      <c r="E40" s="49">
        <f t="shared" ref="E40:F40" si="3">E24*$D$74</f>
        <v>79.5</v>
      </c>
      <c r="F40" s="49">
        <f t="shared" si="3"/>
        <v>127.2</v>
      </c>
      <c r="G40" s="69" t="s">
        <v>32</v>
      </c>
      <c r="I40" s="11"/>
      <c r="J40" s="2"/>
      <c r="K40" s="2"/>
      <c r="L40" s="2"/>
      <c r="M40" s="2"/>
      <c r="N40" s="2"/>
      <c r="O40" s="2"/>
    </row>
    <row r="41" spans="2:15" ht="34.5" customHeight="1" x14ac:dyDescent="0.35">
      <c r="B41" s="75" t="s">
        <v>33</v>
      </c>
      <c r="C41" s="48"/>
      <c r="D41" s="49">
        <f>(D22*40%)</f>
        <v>40</v>
      </c>
      <c r="E41" s="49">
        <f>(E22*40%)</f>
        <v>80</v>
      </c>
      <c r="F41" s="49">
        <f>(F22*40%)</f>
        <v>120</v>
      </c>
      <c r="G41" s="76" t="s">
        <v>34</v>
      </c>
      <c r="I41" s="11"/>
      <c r="J41" s="2"/>
      <c r="K41" s="2"/>
      <c r="L41" s="2"/>
      <c r="M41" s="2"/>
      <c r="N41" s="2"/>
      <c r="O41" s="2"/>
    </row>
    <row r="42" spans="2:15" ht="18" customHeight="1" x14ac:dyDescent="0.35">
      <c r="B42" s="19" t="s">
        <v>35</v>
      </c>
      <c r="C42" s="48"/>
      <c r="D42" s="49">
        <f t="shared" ref="D42:F43" si="4">D$24*$D75</f>
        <v>65.587500000000006</v>
      </c>
      <c r="E42" s="49">
        <f t="shared" si="4"/>
        <v>109.3125</v>
      </c>
      <c r="F42" s="49">
        <f t="shared" si="4"/>
        <v>174.9</v>
      </c>
      <c r="G42" s="69" t="s">
        <v>36</v>
      </c>
      <c r="I42" s="11"/>
      <c r="J42" s="2"/>
      <c r="K42" s="2"/>
      <c r="L42" s="2"/>
      <c r="M42" s="2"/>
      <c r="N42" s="2"/>
      <c r="O42" s="2"/>
    </row>
    <row r="43" spans="2:15" ht="18" customHeight="1" x14ac:dyDescent="0.35">
      <c r="B43" s="19" t="s">
        <v>37</v>
      </c>
      <c r="C43" s="48"/>
      <c r="D43" s="49">
        <f t="shared" si="4"/>
        <v>28.619999999999997</v>
      </c>
      <c r="E43" s="49">
        <f t="shared" si="4"/>
        <v>47.699999999999996</v>
      </c>
      <c r="F43" s="49">
        <f t="shared" si="4"/>
        <v>76.319999999999993</v>
      </c>
      <c r="I43" s="11"/>
      <c r="J43" s="2"/>
      <c r="K43" s="2"/>
      <c r="L43" s="2"/>
      <c r="M43" s="2"/>
      <c r="N43" s="2"/>
      <c r="O43" s="2"/>
    </row>
    <row r="44" spans="2:15" ht="18" customHeight="1" x14ac:dyDescent="0.3">
      <c r="B44" s="19"/>
      <c r="C44" s="48"/>
      <c r="D44" s="48"/>
      <c r="E44" s="48"/>
      <c r="F44" s="48"/>
      <c r="G44" s="48"/>
      <c r="I44" s="11"/>
      <c r="J44" s="2"/>
      <c r="K44" s="2"/>
      <c r="L44" s="2"/>
      <c r="M44" s="2"/>
      <c r="N44" s="2"/>
      <c r="O44" s="2"/>
    </row>
    <row r="45" spans="2:15" ht="18" customHeight="1" x14ac:dyDescent="0.3">
      <c r="B45" s="47" t="s">
        <v>38</v>
      </c>
      <c r="C45" s="48"/>
      <c r="I45" s="11"/>
      <c r="J45" s="2"/>
      <c r="K45" s="2"/>
      <c r="L45" s="2"/>
      <c r="M45" s="2"/>
      <c r="N45" s="2"/>
      <c r="O45" s="2"/>
    </row>
    <row r="46" spans="2:15" ht="18" customHeight="1" x14ac:dyDescent="0.35">
      <c r="B46" s="19" t="s">
        <v>39</v>
      </c>
      <c r="C46" s="48"/>
      <c r="D46" s="49">
        <f>D24*$D$79</f>
        <v>15</v>
      </c>
      <c r="E46" s="49">
        <f t="shared" ref="E46:F46" si="5">E24*$D$79</f>
        <v>25</v>
      </c>
      <c r="F46" s="49">
        <f t="shared" si="5"/>
        <v>40</v>
      </c>
      <c r="G46" s="69" t="s">
        <v>40</v>
      </c>
      <c r="I46" s="11"/>
      <c r="J46" s="2"/>
      <c r="K46" s="2"/>
      <c r="L46" s="2"/>
      <c r="M46" s="2"/>
      <c r="N46" s="2"/>
      <c r="O46" s="2"/>
    </row>
    <row r="47" spans="2:15" ht="31.9" customHeight="1" x14ac:dyDescent="0.3">
      <c r="B47" s="90" t="s">
        <v>41</v>
      </c>
      <c r="C47" s="91"/>
      <c r="D47" s="91"/>
      <c r="E47" s="91"/>
      <c r="F47" s="91"/>
      <c r="G47" s="91"/>
      <c r="H47" s="91"/>
      <c r="I47" s="92"/>
      <c r="J47" s="2"/>
      <c r="K47" s="2"/>
      <c r="L47" s="2"/>
      <c r="M47" s="2"/>
      <c r="N47" s="2"/>
      <c r="O47" s="2"/>
    </row>
    <row r="48" spans="2:15" ht="18" customHeight="1" x14ac:dyDescent="0.3">
      <c r="B48" s="2"/>
      <c r="C48" s="2"/>
      <c r="D48" s="2"/>
      <c r="E48" s="2"/>
      <c r="F48" s="2"/>
      <c r="G48" s="2"/>
      <c r="H48" s="2"/>
      <c r="I48" s="2"/>
      <c r="J48" s="2"/>
      <c r="K48" s="2"/>
      <c r="L48" s="2"/>
      <c r="M48" s="2"/>
      <c r="N48" s="2"/>
      <c r="O48" s="2"/>
    </row>
    <row r="49" spans="2:15" ht="24.4" customHeight="1" x14ac:dyDescent="0.4">
      <c r="B49" s="51" t="s">
        <v>42</v>
      </c>
      <c r="C49" s="39"/>
      <c r="D49" s="17"/>
      <c r="E49" s="17"/>
      <c r="F49" s="17"/>
      <c r="G49" s="17"/>
      <c r="H49" s="17"/>
      <c r="I49" s="18"/>
      <c r="J49" s="2"/>
      <c r="K49" s="2"/>
      <c r="L49" s="2"/>
      <c r="M49" s="2"/>
      <c r="N49" s="2"/>
      <c r="O49" s="2"/>
    </row>
    <row r="50" spans="2:15" ht="18" customHeight="1" x14ac:dyDescent="0.35">
      <c r="B50" s="22" t="s">
        <v>43</v>
      </c>
      <c r="C50" s="40"/>
      <c r="D50" s="2"/>
      <c r="E50" s="2"/>
      <c r="F50" s="2"/>
      <c r="G50" s="2"/>
      <c r="H50" s="2"/>
      <c r="I50" s="11"/>
      <c r="J50" s="2"/>
      <c r="K50" s="2"/>
      <c r="L50" s="2"/>
      <c r="M50" s="2"/>
      <c r="N50" s="2"/>
      <c r="O50" s="2"/>
    </row>
    <row r="51" spans="2:15" ht="18" customHeight="1" x14ac:dyDescent="0.3">
      <c r="B51" s="19" t="s">
        <v>44</v>
      </c>
      <c r="C51" s="24"/>
      <c r="D51" s="30">
        <v>0.25</v>
      </c>
      <c r="E51" s="33" t="s">
        <v>45</v>
      </c>
      <c r="F51" s="2"/>
      <c r="G51" s="2"/>
      <c r="H51" s="2"/>
      <c r="I51" s="11"/>
      <c r="J51" s="2"/>
      <c r="K51" s="2"/>
      <c r="L51" s="2"/>
      <c r="M51" s="2"/>
      <c r="N51" s="2"/>
      <c r="O51" s="2"/>
    </row>
    <row r="52" spans="2:15" ht="18" customHeight="1" x14ac:dyDescent="0.35">
      <c r="B52" s="23"/>
      <c r="C52" s="40"/>
      <c r="D52" s="2"/>
      <c r="E52" s="2"/>
      <c r="F52" s="2"/>
      <c r="G52" s="2"/>
      <c r="H52" s="2"/>
      <c r="I52" s="11"/>
      <c r="J52" s="2"/>
      <c r="K52" s="2"/>
      <c r="L52" s="2"/>
      <c r="M52" s="2"/>
      <c r="N52" s="2"/>
      <c r="O52" s="2"/>
    </row>
    <row r="53" spans="2:15" ht="18" customHeight="1" x14ac:dyDescent="0.35">
      <c r="B53" s="23"/>
      <c r="C53" s="40"/>
      <c r="D53" s="2"/>
      <c r="E53" s="2"/>
      <c r="F53" s="2"/>
      <c r="G53" s="2"/>
      <c r="H53" s="2"/>
      <c r="I53" s="11"/>
      <c r="J53" s="2"/>
      <c r="K53" s="2"/>
      <c r="L53" s="2"/>
      <c r="M53" s="2"/>
      <c r="N53" s="2"/>
      <c r="O53" s="2"/>
    </row>
    <row r="54" spans="2:15" ht="6.4" customHeight="1" x14ac:dyDescent="0.35">
      <c r="B54" s="23"/>
      <c r="C54" s="40"/>
      <c r="D54" s="2"/>
      <c r="E54" s="2"/>
      <c r="F54" s="2"/>
      <c r="G54" s="2"/>
      <c r="H54" s="2"/>
      <c r="I54" s="11"/>
      <c r="J54" s="2"/>
      <c r="K54" s="2"/>
      <c r="L54" s="2"/>
      <c r="M54" s="2"/>
      <c r="N54" s="2"/>
      <c r="O54" s="2"/>
    </row>
    <row r="55" spans="2:15" ht="13.9" customHeight="1" x14ac:dyDescent="0.3">
      <c r="B55" s="22" t="s">
        <v>46</v>
      </c>
      <c r="C55" s="43"/>
      <c r="D55" s="2"/>
      <c r="E55" s="2"/>
      <c r="F55" s="2"/>
      <c r="G55" s="2"/>
      <c r="H55" s="2"/>
      <c r="I55" s="11"/>
      <c r="J55" s="2"/>
      <c r="K55" s="2"/>
      <c r="L55" s="2"/>
      <c r="M55" s="2"/>
      <c r="N55" s="2"/>
      <c r="O55" s="2"/>
    </row>
    <row r="56" spans="2:15" ht="18" customHeight="1" x14ac:dyDescent="0.3">
      <c r="B56" s="19" t="s">
        <v>47</v>
      </c>
      <c r="C56" s="24"/>
      <c r="D56" s="31">
        <v>40</v>
      </c>
      <c r="E56" s="33" t="s">
        <v>48</v>
      </c>
      <c r="F56" s="32"/>
      <c r="G56" s="66"/>
      <c r="H56" s="2"/>
      <c r="I56" s="35"/>
      <c r="J56" s="2"/>
      <c r="K56" s="2"/>
      <c r="L56" s="2"/>
      <c r="M56" s="2"/>
      <c r="N56" s="2"/>
      <c r="O56" s="2"/>
    </row>
    <row r="57" spans="2:15" ht="18" customHeight="1" x14ac:dyDescent="0.3">
      <c r="B57" s="19" t="s">
        <v>49</v>
      </c>
      <c r="C57" s="24"/>
      <c r="D57" s="31">
        <v>6</v>
      </c>
      <c r="E57" s="33" t="s">
        <v>48</v>
      </c>
      <c r="F57" s="32"/>
      <c r="G57" s="32"/>
      <c r="H57" s="34"/>
      <c r="I57" s="35"/>
      <c r="J57" s="2"/>
      <c r="K57" s="2"/>
      <c r="L57" s="2"/>
      <c r="M57" s="2"/>
      <c r="N57" s="2"/>
      <c r="O57" s="2"/>
    </row>
    <row r="58" spans="2:15" ht="18" customHeight="1" x14ac:dyDescent="0.3">
      <c r="B58" s="19" t="s">
        <v>50</v>
      </c>
      <c r="C58" s="24"/>
      <c r="D58" s="31">
        <v>5</v>
      </c>
      <c r="E58" s="33" t="s">
        <v>48</v>
      </c>
      <c r="F58" s="32"/>
      <c r="G58" s="32"/>
      <c r="H58" s="34"/>
      <c r="I58" s="35"/>
      <c r="J58" s="2"/>
      <c r="K58" s="2"/>
      <c r="L58" s="2"/>
      <c r="M58" s="2"/>
      <c r="N58" s="2"/>
      <c r="O58" s="2"/>
    </row>
    <row r="59" spans="2:15" ht="13.9" customHeight="1" x14ac:dyDescent="0.3">
      <c r="B59" s="22"/>
      <c r="C59" s="43"/>
      <c r="D59" s="2"/>
      <c r="E59" s="34"/>
      <c r="F59" s="34"/>
      <c r="G59" s="34"/>
      <c r="H59" s="34"/>
      <c r="I59" s="35"/>
      <c r="J59" s="2"/>
      <c r="K59" s="2"/>
      <c r="L59" s="2"/>
      <c r="M59" s="2"/>
      <c r="N59" s="2"/>
      <c r="O59" s="2"/>
    </row>
    <row r="60" spans="2:15" ht="13.9" customHeight="1" x14ac:dyDescent="0.3">
      <c r="B60" s="22" t="s">
        <v>51</v>
      </c>
      <c r="C60" s="43"/>
      <c r="D60" s="2"/>
      <c r="E60" s="34"/>
      <c r="F60" s="34"/>
      <c r="G60" s="34"/>
      <c r="H60" s="34"/>
      <c r="I60" s="35"/>
      <c r="J60" s="2"/>
      <c r="K60" s="2"/>
      <c r="L60" s="2"/>
      <c r="M60" s="2"/>
      <c r="N60" s="2"/>
      <c r="O60" s="2"/>
    </row>
    <row r="61" spans="2:15" ht="19.149999999999999" customHeight="1" x14ac:dyDescent="0.3">
      <c r="B61" s="19" t="s">
        <v>52</v>
      </c>
      <c r="C61" s="24"/>
      <c r="D61" s="29">
        <v>30639</v>
      </c>
      <c r="E61" s="33" t="s">
        <v>53</v>
      </c>
      <c r="F61" s="34"/>
      <c r="G61" s="34"/>
      <c r="H61" s="34"/>
      <c r="I61" s="35"/>
      <c r="J61" s="2"/>
      <c r="K61" s="2"/>
      <c r="L61" s="2"/>
      <c r="M61" s="2"/>
      <c r="N61" s="2"/>
      <c r="O61" s="2"/>
    </row>
    <row r="62" spans="2:15" ht="19.149999999999999" customHeight="1" x14ac:dyDescent="0.3">
      <c r="B62" s="19" t="s">
        <v>54</v>
      </c>
      <c r="C62" s="24"/>
      <c r="D62" s="29">
        <v>37350</v>
      </c>
      <c r="E62" s="33" t="s">
        <v>55</v>
      </c>
      <c r="F62" s="34"/>
      <c r="G62" s="34"/>
      <c r="H62" s="34"/>
      <c r="I62" s="35"/>
      <c r="J62" s="2"/>
      <c r="K62" s="2"/>
      <c r="L62" s="2"/>
      <c r="M62" s="2"/>
      <c r="N62" s="2"/>
      <c r="O62" s="2"/>
    </row>
    <row r="63" spans="2:15" ht="19.149999999999999" customHeight="1" x14ac:dyDescent="0.3">
      <c r="B63" s="19" t="s">
        <v>56</v>
      </c>
      <c r="C63" s="24"/>
      <c r="D63" s="29">
        <v>45996</v>
      </c>
      <c r="E63" s="33" t="s">
        <v>57</v>
      </c>
      <c r="F63" s="34"/>
      <c r="G63" s="34"/>
      <c r="H63" s="34"/>
      <c r="I63" s="35"/>
      <c r="J63" s="2"/>
      <c r="K63" s="2"/>
      <c r="L63" s="2"/>
      <c r="M63" s="2"/>
      <c r="N63" s="2"/>
      <c r="O63" s="2"/>
    </row>
    <row r="64" spans="2:15" ht="19.149999999999999" customHeight="1" x14ac:dyDescent="0.3">
      <c r="B64" s="19" t="s">
        <v>58</v>
      </c>
      <c r="C64" s="24"/>
      <c r="D64" s="67">
        <v>0.13800000000000001</v>
      </c>
      <c r="E64" s="33" t="s">
        <v>59</v>
      </c>
      <c r="F64" s="34"/>
      <c r="G64" s="34"/>
      <c r="H64" s="34"/>
      <c r="I64" s="35"/>
      <c r="J64" s="2"/>
      <c r="K64" s="2"/>
      <c r="L64" s="2"/>
      <c r="M64" s="2"/>
      <c r="N64" s="2"/>
      <c r="O64" s="2"/>
    </row>
    <row r="65" spans="2:15" ht="19.149999999999999" customHeight="1" x14ac:dyDescent="0.3">
      <c r="B65" s="19" t="s">
        <v>60</v>
      </c>
      <c r="C65" s="24"/>
      <c r="D65" s="67">
        <v>0.14299999999999999</v>
      </c>
      <c r="E65" s="33" t="s">
        <v>61</v>
      </c>
      <c r="F65" s="34"/>
      <c r="G65" s="34"/>
      <c r="H65" s="34"/>
      <c r="I65" s="35"/>
      <c r="J65" s="2"/>
      <c r="K65" s="2"/>
      <c r="L65" s="2"/>
      <c r="M65" s="2"/>
      <c r="N65" s="2"/>
      <c r="O65" s="2"/>
    </row>
    <row r="66" spans="2:15" ht="20.65" customHeight="1" x14ac:dyDescent="0.3">
      <c r="B66" s="19" t="s">
        <v>62</v>
      </c>
      <c r="C66" s="24"/>
      <c r="D66" s="30">
        <v>0.3</v>
      </c>
      <c r="E66" s="82" t="s">
        <v>63</v>
      </c>
      <c r="F66" s="82"/>
      <c r="G66" s="82"/>
      <c r="H66" s="82"/>
      <c r="I66" s="83"/>
      <c r="J66" s="2"/>
      <c r="K66" s="2"/>
      <c r="L66" s="2"/>
      <c r="M66" s="2"/>
      <c r="N66" s="2"/>
      <c r="O66" s="2"/>
    </row>
    <row r="67" spans="2:15" ht="13.5" customHeight="1" x14ac:dyDescent="0.3">
      <c r="B67" s="19"/>
      <c r="C67" s="24"/>
      <c r="D67" s="24"/>
      <c r="E67" s="32"/>
      <c r="F67" s="32"/>
      <c r="G67" s="32"/>
      <c r="H67" s="32"/>
      <c r="I67" s="50"/>
      <c r="J67" s="2"/>
      <c r="K67" s="2"/>
      <c r="L67" s="2"/>
      <c r="M67" s="2"/>
      <c r="N67" s="2"/>
      <c r="O67" s="2"/>
    </row>
    <row r="68" spans="2:15" ht="13.9" customHeight="1" x14ac:dyDescent="0.3">
      <c r="B68" s="22" t="s">
        <v>64</v>
      </c>
      <c r="C68" s="43"/>
      <c r="D68" s="2"/>
      <c r="E68" s="62"/>
      <c r="F68" s="62"/>
      <c r="G68" s="62"/>
      <c r="H68" s="62"/>
      <c r="I68" s="63"/>
      <c r="J68" s="2"/>
      <c r="K68" s="2"/>
      <c r="L68" s="2"/>
      <c r="M68" s="2"/>
      <c r="N68" s="2"/>
      <c r="O68" s="2"/>
    </row>
    <row r="69" spans="2:15" ht="18" customHeight="1" x14ac:dyDescent="0.3">
      <c r="B69" s="19" t="s">
        <v>65</v>
      </c>
      <c r="C69" s="24"/>
      <c r="D69" s="30">
        <v>0.2</v>
      </c>
      <c r="E69" s="33" t="s">
        <v>66</v>
      </c>
      <c r="F69" s="32"/>
      <c r="G69" s="32"/>
      <c r="H69" s="34"/>
      <c r="I69" s="35"/>
      <c r="J69" s="2"/>
      <c r="K69" s="2"/>
      <c r="L69" s="2"/>
      <c r="M69" s="2"/>
      <c r="N69" s="2"/>
      <c r="O69" s="2"/>
    </row>
    <row r="70" spans="2:15" ht="18" customHeight="1" x14ac:dyDescent="0.3">
      <c r="B70" s="19" t="s">
        <v>67</v>
      </c>
      <c r="C70" s="24"/>
      <c r="D70" s="30">
        <v>0.15</v>
      </c>
      <c r="E70" s="33" t="s">
        <v>66</v>
      </c>
      <c r="F70" s="32"/>
      <c r="G70" s="32"/>
      <c r="H70" s="34"/>
      <c r="I70" s="35"/>
      <c r="J70" s="2"/>
      <c r="K70" s="2"/>
      <c r="L70" s="2"/>
      <c r="M70" s="2"/>
      <c r="N70" s="2"/>
      <c r="O70" s="2"/>
    </row>
    <row r="71" spans="2:15" ht="6" customHeight="1" x14ac:dyDescent="0.3">
      <c r="B71" s="19"/>
      <c r="C71" s="24"/>
      <c r="D71" s="24"/>
      <c r="E71" s="32"/>
      <c r="F71" s="32"/>
      <c r="G71" s="32"/>
      <c r="H71" s="32"/>
      <c r="I71" s="50"/>
      <c r="J71" s="2"/>
      <c r="K71" s="2"/>
      <c r="L71" s="2"/>
      <c r="M71" s="2"/>
      <c r="N71" s="2"/>
      <c r="O71" s="2"/>
    </row>
    <row r="72" spans="2:15" ht="19.149999999999999" customHeight="1" x14ac:dyDescent="0.3">
      <c r="B72" s="22" t="s">
        <v>27</v>
      </c>
      <c r="C72" s="24"/>
      <c r="D72" s="32"/>
      <c r="E72" s="32"/>
      <c r="F72" s="32"/>
      <c r="G72" s="32"/>
      <c r="H72" s="32"/>
      <c r="I72" s="50"/>
      <c r="J72" s="2"/>
      <c r="K72" s="2"/>
      <c r="L72" s="2"/>
      <c r="M72" s="2"/>
      <c r="N72" s="2"/>
      <c r="O72" s="2"/>
    </row>
    <row r="73" spans="2:15" ht="19.149999999999999" customHeight="1" x14ac:dyDescent="0.3">
      <c r="B73" s="47" t="s">
        <v>68</v>
      </c>
      <c r="C73" s="24"/>
      <c r="D73" s="32"/>
      <c r="E73" s="32"/>
      <c r="F73" s="32"/>
      <c r="G73" s="32"/>
      <c r="H73" s="32"/>
      <c r="I73" s="50"/>
      <c r="J73" s="2"/>
      <c r="K73" s="2"/>
      <c r="L73" s="2"/>
      <c r="M73" s="2"/>
      <c r="N73" s="2"/>
      <c r="O73" s="2"/>
    </row>
    <row r="74" spans="2:15" ht="18.399999999999999" customHeight="1" x14ac:dyDescent="0.3">
      <c r="B74" s="19" t="s">
        <v>69</v>
      </c>
      <c r="C74" s="42"/>
      <c r="D74" s="31">
        <f>D56*(1-D51)*0.53</f>
        <v>15.9</v>
      </c>
      <c r="E74" s="64" t="s">
        <v>70</v>
      </c>
      <c r="F74" s="32"/>
      <c r="G74" s="32"/>
      <c r="H74" s="32"/>
      <c r="I74" s="50"/>
      <c r="J74" s="2"/>
      <c r="K74" s="2"/>
      <c r="L74" s="2"/>
      <c r="M74" s="2"/>
      <c r="N74" s="2"/>
      <c r="O74" s="2"/>
    </row>
    <row r="75" spans="2:15" ht="18.399999999999999" customHeight="1" x14ac:dyDescent="0.3">
      <c r="B75" s="19" t="s">
        <v>71</v>
      </c>
      <c r="C75" s="42"/>
      <c r="D75" s="31">
        <f>D74*1.375</f>
        <v>21.862500000000001</v>
      </c>
      <c r="E75" s="64" t="s">
        <v>72</v>
      </c>
      <c r="F75" s="32"/>
      <c r="G75" s="32"/>
      <c r="H75" s="32"/>
      <c r="I75" s="50"/>
      <c r="J75" s="2"/>
      <c r="K75" s="2"/>
      <c r="L75" s="2"/>
      <c r="M75" s="2"/>
      <c r="N75" s="2"/>
      <c r="O75" s="2"/>
    </row>
    <row r="76" spans="2:15" ht="18.399999999999999" customHeight="1" x14ac:dyDescent="0.3">
      <c r="B76" s="19" t="s">
        <v>73</v>
      </c>
      <c r="C76" s="42"/>
      <c r="D76" s="31">
        <f>D74*0.6</f>
        <v>9.5399999999999991</v>
      </c>
      <c r="E76" s="93" t="s">
        <v>74</v>
      </c>
      <c r="F76" s="82"/>
      <c r="G76" s="82"/>
      <c r="H76" s="82"/>
      <c r="I76" s="83"/>
      <c r="J76" s="2"/>
      <c r="K76" s="2"/>
      <c r="L76" s="2"/>
      <c r="M76" s="2"/>
      <c r="N76" s="2"/>
      <c r="O76" s="2"/>
    </row>
    <row r="77" spans="2:15" ht="9" customHeight="1" x14ac:dyDescent="0.3">
      <c r="B77" s="10"/>
      <c r="C77" s="24"/>
      <c r="E77" s="20"/>
      <c r="F77" s="20"/>
      <c r="G77" s="20"/>
      <c r="H77" s="20"/>
      <c r="I77" s="21"/>
      <c r="J77" s="2"/>
      <c r="K77" s="2"/>
      <c r="L77" s="2"/>
      <c r="M77" s="2"/>
      <c r="N77" s="2"/>
      <c r="O77" s="2"/>
    </row>
    <row r="78" spans="2:15" ht="19.149999999999999" customHeight="1" x14ac:dyDescent="0.3">
      <c r="B78" s="47" t="s">
        <v>75</v>
      </c>
      <c r="C78" s="24"/>
      <c r="D78" s="32"/>
      <c r="E78" s="32"/>
      <c r="F78" s="32"/>
      <c r="G78" s="32"/>
      <c r="H78" s="32"/>
      <c r="I78" s="50"/>
      <c r="J78" s="2"/>
      <c r="K78" s="2"/>
      <c r="L78" s="2"/>
      <c r="M78" s="2"/>
      <c r="N78" s="2"/>
      <c r="O78" s="2"/>
    </row>
    <row r="79" spans="2:15" ht="18.399999999999999" customHeight="1" x14ac:dyDescent="0.3">
      <c r="B79" s="19" t="s">
        <v>39</v>
      </c>
      <c r="C79" s="42"/>
      <c r="D79" s="31">
        <f>D56*D51*0.5</f>
        <v>5</v>
      </c>
      <c r="E79" s="64" t="s">
        <v>76</v>
      </c>
      <c r="F79" s="32"/>
      <c r="G79" s="32"/>
      <c r="H79" s="32"/>
      <c r="I79" s="50"/>
      <c r="J79" s="2"/>
      <c r="K79" s="2"/>
      <c r="L79" s="2"/>
      <c r="M79" s="2"/>
      <c r="N79" s="2"/>
      <c r="O79" s="2"/>
    </row>
    <row r="80" spans="2:15" ht="9" customHeight="1" x14ac:dyDescent="0.3">
      <c r="B80" s="10"/>
      <c r="C80" s="24"/>
      <c r="E80" s="20"/>
      <c r="F80" s="20"/>
      <c r="G80" s="20"/>
      <c r="H80" s="20"/>
      <c r="I80" s="21"/>
      <c r="J80" s="2"/>
      <c r="K80" s="2"/>
      <c r="L80" s="2"/>
      <c r="M80" s="2"/>
      <c r="N80" s="2"/>
      <c r="O80" s="2"/>
    </row>
    <row r="81" spans="1:15" ht="22" customHeight="1" x14ac:dyDescent="0.3">
      <c r="B81" s="72" t="s">
        <v>77</v>
      </c>
      <c r="C81" s="24"/>
      <c r="E81" s="20"/>
      <c r="F81" s="20"/>
      <c r="G81" s="20"/>
      <c r="H81" s="20"/>
      <c r="I81" s="21"/>
      <c r="J81" s="2"/>
      <c r="K81" s="2"/>
      <c r="L81" s="2"/>
      <c r="M81" s="2"/>
      <c r="N81" s="2"/>
      <c r="O81" s="2"/>
    </row>
    <row r="82" spans="1:15" ht="21.65" customHeight="1" x14ac:dyDescent="0.3">
      <c r="B82" s="79" t="s">
        <v>78</v>
      </c>
      <c r="C82" s="80"/>
      <c r="D82" s="80"/>
      <c r="E82" s="80"/>
      <c r="F82" s="80"/>
      <c r="G82" s="80"/>
      <c r="H82" s="80"/>
      <c r="I82" s="81"/>
      <c r="J82" s="2"/>
      <c r="K82" s="2"/>
      <c r="L82" s="2"/>
      <c r="M82" s="2"/>
    </row>
    <row r="83" spans="1:15" ht="7.9" customHeight="1" x14ac:dyDescent="0.3">
      <c r="A83" s="2"/>
      <c r="B83" s="2"/>
      <c r="C83" s="2"/>
      <c r="D83" s="2"/>
      <c r="E83" s="2"/>
      <c r="F83" s="2"/>
      <c r="G83" s="2"/>
      <c r="H83" s="2"/>
      <c r="I83" s="2"/>
      <c r="J83" s="2"/>
      <c r="K83" s="2"/>
      <c r="L83" s="2"/>
      <c r="M83" s="2"/>
    </row>
    <row r="84" spans="1:15" ht="31.15" customHeight="1" x14ac:dyDescent="0.3">
      <c r="A84" s="2"/>
      <c r="B84" s="2"/>
      <c r="C84" s="2"/>
      <c r="D84" s="2"/>
      <c r="E84" s="2"/>
      <c r="F84" s="2"/>
      <c r="G84" s="2"/>
      <c r="H84" s="2"/>
      <c r="I84" s="2"/>
      <c r="J84" s="2"/>
      <c r="K84" s="2"/>
      <c r="L84" s="2"/>
      <c r="M84" s="2"/>
    </row>
    <row r="85" spans="1:15" ht="13.5" hidden="1" customHeight="1" x14ac:dyDescent="0.3">
      <c r="A85" s="2"/>
      <c r="B85" s="2"/>
      <c r="C85" s="2"/>
      <c r="D85" s="2"/>
      <c r="E85" s="2"/>
      <c r="F85" s="2"/>
      <c r="G85" s="2"/>
      <c r="H85" s="2"/>
      <c r="I85" s="2"/>
      <c r="J85" s="2"/>
      <c r="K85" s="2"/>
      <c r="L85" s="2"/>
      <c r="M85" s="2"/>
    </row>
    <row r="86" spans="1:15" ht="13.5" hidden="1" x14ac:dyDescent="0.3">
      <c r="A86" s="2"/>
      <c r="B86" s="2"/>
      <c r="C86" s="2"/>
      <c r="D86" s="2"/>
      <c r="E86" s="2"/>
      <c r="F86" s="2"/>
      <c r="G86" s="2"/>
      <c r="H86" s="2"/>
      <c r="I86" s="2"/>
      <c r="J86" s="2"/>
      <c r="K86" s="2"/>
      <c r="L86" s="2"/>
      <c r="M86" s="2"/>
    </row>
    <row r="87" spans="1:15" ht="18.399999999999999" hidden="1" customHeight="1" x14ac:dyDescent="0.3">
      <c r="A87" s="2"/>
      <c r="B87" s="2"/>
      <c r="C87" s="2"/>
      <c r="D87" s="2"/>
      <c r="E87" s="2"/>
      <c r="F87" s="2"/>
      <c r="G87" s="2"/>
      <c r="H87" s="2"/>
      <c r="I87" s="2"/>
      <c r="J87" s="2"/>
      <c r="K87" s="2"/>
      <c r="L87" s="2"/>
      <c r="M87" s="2"/>
    </row>
    <row r="88" spans="1:15" ht="18.399999999999999" hidden="1" customHeight="1" x14ac:dyDescent="0.3">
      <c r="A88" s="2"/>
      <c r="B88" s="2"/>
      <c r="C88" s="2"/>
      <c r="D88" s="2"/>
      <c r="E88" s="2"/>
      <c r="F88" s="2"/>
      <c r="G88" s="2"/>
      <c r="H88" s="2"/>
      <c r="I88" s="2"/>
      <c r="J88" s="2"/>
      <c r="K88" s="2"/>
      <c r="L88" s="2"/>
      <c r="M88" s="2"/>
    </row>
    <row r="89" spans="1:15" ht="18.399999999999999" hidden="1" customHeight="1" x14ac:dyDescent="0.3">
      <c r="A89" s="2"/>
      <c r="B89" s="2"/>
      <c r="C89" s="2"/>
      <c r="D89" s="2"/>
      <c r="E89" s="2"/>
      <c r="F89" s="2"/>
      <c r="G89" s="2"/>
      <c r="H89" s="2"/>
      <c r="I89" s="2"/>
      <c r="J89" s="2"/>
      <c r="K89" s="2"/>
      <c r="L89" s="2"/>
      <c r="M89" s="2"/>
    </row>
    <row r="90" spans="1:15" ht="13.5" hidden="1" x14ac:dyDescent="0.3">
      <c r="A90" s="2"/>
      <c r="B90" s="2"/>
      <c r="C90" s="2"/>
      <c r="D90" s="2"/>
      <c r="E90" s="2"/>
      <c r="F90" s="2"/>
      <c r="G90" s="2"/>
      <c r="H90" s="2"/>
      <c r="I90" s="2"/>
      <c r="J90" s="2"/>
      <c r="K90" s="2"/>
      <c r="L90" s="2"/>
      <c r="M90" s="2"/>
    </row>
    <row r="91" spans="1:15" ht="13.5" hidden="1" x14ac:dyDescent="0.3">
      <c r="A91" s="2"/>
      <c r="B91" s="2"/>
      <c r="C91" s="2"/>
      <c r="D91" s="2"/>
      <c r="E91" s="2"/>
      <c r="F91" s="2"/>
      <c r="G91" s="2"/>
      <c r="H91" s="2"/>
      <c r="I91" s="2"/>
      <c r="J91" s="2"/>
      <c r="K91" s="2"/>
      <c r="L91" s="2"/>
      <c r="M91" s="2"/>
    </row>
    <row r="92" spans="1:15" ht="13.5" hidden="1" x14ac:dyDescent="0.3">
      <c r="A92" s="2"/>
      <c r="B92" s="2"/>
      <c r="C92" s="2"/>
      <c r="D92" s="2"/>
      <c r="E92" s="2"/>
      <c r="F92" s="2"/>
      <c r="G92" s="2"/>
      <c r="H92" s="2"/>
      <c r="I92" s="2"/>
      <c r="J92" s="2"/>
      <c r="K92" s="2"/>
      <c r="L92" s="2"/>
      <c r="M92" s="2"/>
    </row>
    <row r="93" spans="1:15" ht="18" hidden="1" customHeight="1" x14ac:dyDescent="0.3">
      <c r="A93" s="2"/>
      <c r="B93" s="2"/>
      <c r="C93" s="2"/>
      <c r="D93" s="2"/>
      <c r="E93" s="2"/>
      <c r="F93" s="2"/>
      <c r="G93" s="2"/>
      <c r="H93" s="2"/>
      <c r="I93" s="2"/>
      <c r="J93" s="2"/>
      <c r="K93" s="2"/>
      <c r="L93" s="2"/>
      <c r="M93" s="2"/>
      <c r="N93" s="2"/>
      <c r="O93" s="2"/>
    </row>
    <row r="94" spans="1:15" ht="18" hidden="1" customHeight="1" x14ac:dyDescent="0.3">
      <c r="A94" s="2"/>
      <c r="B94" s="2"/>
      <c r="C94" s="2"/>
      <c r="D94" s="2"/>
      <c r="E94" s="2"/>
      <c r="F94" s="2"/>
      <c r="G94" s="2"/>
      <c r="H94" s="2"/>
      <c r="I94" s="2"/>
      <c r="J94" s="2"/>
      <c r="K94" s="2"/>
      <c r="L94" s="2"/>
      <c r="M94" s="2"/>
      <c r="N94" s="2"/>
      <c r="O94" s="2"/>
    </row>
    <row r="95" spans="1:15" ht="18" hidden="1" customHeight="1" x14ac:dyDescent="0.3">
      <c r="A95" s="2"/>
      <c r="B95" s="2"/>
      <c r="C95" s="2"/>
      <c r="D95" s="2"/>
      <c r="E95" s="2"/>
      <c r="F95" s="2"/>
      <c r="G95" s="2"/>
      <c r="H95" s="2"/>
      <c r="I95" s="2"/>
      <c r="J95" s="2"/>
      <c r="K95" s="2"/>
      <c r="L95" s="2"/>
      <c r="M95" s="2"/>
      <c r="N95" s="2"/>
      <c r="O95" s="2"/>
    </row>
    <row r="96" spans="1:15" ht="13.5" hidden="1" x14ac:dyDescent="0.3">
      <c r="A96" s="2"/>
      <c r="B96" s="2"/>
      <c r="C96" s="2"/>
      <c r="D96" s="2"/>
      <c r="E96" s="2"/>
      <c r="F96" s="2"/>
      <c r="G96" s="2"/>
      <c r="H96" s="2"/>
      <c r="I96" s="2"/>
      <c r="J96" s="2"/>
      <c r="K96" s="2"/>
    </row>
    <row r="97" spans="1:11" ht="13.5" hidden="1" x14ac:dyDescent="0.3">
      <c r="A97" s="2"/>
      <c r="B97" s="2"/>
      <c r="C97" s="2"/>
      <c r="D97" s="2"/>
      <c r="E97" s="2"/>
      <c r="F97" s="2"/>
      <c r="G97" s="2"/>
      <c r="H97" s="2"/>
      <c r="I97" s="2"/>
      <c r="J97" s="2"/>
      <c r="K97" s="2"/>
    </row>
    <row r="98" spans="1:11" x14ac:dyDescent="0.25"/>
    <row r="99" spans="1:11" x14ac:dyDescent="0.25"/>
    <row r="100" spans="1:11" x14ac:dyDescent="0.25"/>
    <row r="101" spans="1:11" x14ac:dyDescent="0.25"/>
    <row r="102" spans="1:11" x14ac:dyDescent="0.25"/>
  </sheetData>
  <sheetProtection algorithmName="SHA-512" hashValue="9HHOV5Y/YiLcaTT6sa0myRxYRnf4jHDlBvhEpdjcTiBC1iC+5mxEzAjfGzfIP82fRao78BlBmnWygqRqEtrQfQ==" saltValue="AG2CMoKNGhRwkt0TaOrUpg==" spinCount="100000" sheet="1" selectLockedCells="1"/>
  <mergeCells count="8">
    <mergeCell ref="B82:I82"/>
    <mergeCell ref="E66:I66"/>
    <mergeCell ref="B4:I6"/>
    <mergeCell ref="B12:I13"/>
    <mergeCell ref="B47:I47"/>
    <mergeCell ref="E76:I76"/>
    <mergeCell ref="D20:E20"/>
    <mergeCell ref="B15:I15"/>
  </mergeCells>
  <hyperlinks>
    <hyperlink ref="G22" r:id="rId1" xr:uid="{D8E48B96-6132-4E60-B71A-28CB4873A58A}"/>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86AB9676-E8F3-47EF-AD2F-9E3159414B76}">
          <x14:formula1>
            <xm:f>Options!A1:A3</xm:f>
          </x14:formula1>
          <xm:sqref>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28BAD-FC00-4034-A454-964793BC827C}">
  <dimension ref="A1:A3"/>
  <sheetViews>
    <sheetView workbookViewId="0">
      <selection activeCell="A3" sqref="A3"/>
    </sheetView>
  </sheetViews>
  <sheetFormatPr defaultRowHeight="12.5" x14ac:dyDescent="0.25"/>
  <sheetData>
    <row r="1" spans="1:1" x14ac:dyDescent="0.25">
      <c r="A1" s="1" t="s">
        <v>79</v>
      </c>
    </row>
    <row r="2" spans="1:1" x14ac:dyDescent="0.25">
      <c r="A2" s="1" t="s">
        <v>80</v>
      </c>
    </row>
    <row r="3" spans="1:1" x14ac:dyDescent="0.25">
      <c r="A3" s="1"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E7C40579145D47AD096B118189592C" ma:contentTypeVersion="21" ma:contentTypeDescription="Create a new document." ma:contentTypeScope="" ma:versionID="3a8ea0dfe382ca9843c8e75a885e4290">
  <xsd:schema xmlns:xsd="http://www.w3.org/2001/XMLSchema" xmlns:xs="http://www.w3.org/2001/XMLSchema" xmlns:p="http://schemas.microsoft.com/office/2006/metadata/properties" xmlns:ns1="http://schemas.microsoft.com/sharepoint/v3" xmlns:ns2="a7c53796-da89-451a-8543-a37965bb4fe4" xmlns:ns3="d1bc3bff-a2fb-416f-80aa-22b7e834232b" targetNamespace="http://schemas.microsoft.com/office/2006/metadata/properties" ma:root="true" ma:fieldsID="14f8d16ff1b36744c0f90bfd5aec166e" ns1:_="" ns2:_="" ns3:_="">
    <xsd:import namespace="http://schemas.microsoft.com/sharepoint/v3"/>
    <xsd:import namespace="a7c53796-da89-451a-8543-a37965bb4fe4"/>
    <xsd:import namespace="d1bc3bff-a2fb-416f-80aa-22b7e83423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_Flow_SignoffStatus" minOccurs="0"/>
                <xsd:element ref="ns2:MediaServiceObjectDetectorVersions" minOccurs="0"/>
                <xsd:element ref="ns2:Form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c53796-da89-451a-8543-a37965bb4f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3ac8ddc-6e0d-4ad7-9971-33efd8ba199d" ma:termSetId="09814cd3-568e-fe90-9814-8d621ff8fb84" ma:anchorId="fba54fb3-c3e1-fe81-a776-ca4b69148c4d" ma:open="true" ma:isKeyword="false">
      <xsd:complexType>
        <xsd:sequence>
          <xsd:element ref="pc:Terms" minOccurs="0" maxOccurs="1"/>
        </xsd:sequence>
      </xsd:complexType>
    </xsd:element>
    <xsd:element name="_Flow_SignoffStatus" ma:index="26" nillable="true" ma:displayName="Sign-off status" ma:internalName="Sign_x002d_off_x0020_status">
      <xsd:simpleType>
        <xsd:restriction base="dms:Text"/>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FormLink" ma:index="28" nillable="true" ma:displayName="Form Link" ma:format="Hyperlink" ma:internalName="Form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bc3bff-a2fb-416f-80aa-22b7e834232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1f976170-822c-4c18-9a48-a249c3ffc806}" ma:internalName="TaxCatchAll" ma:showField="CatchAllData" ma:web="d1bc3bff-a2fb-416f-80aa-22b7e83423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1bc3bff-a2fb-416f-80aa-22b7e834232b">
      <UserInfo>
        <DisplayName>Joss Hardisty</DisplayName>
        <AccountId>77</AccountId>
        <AccountType/>
      </UserInfo>
      <UserInfo>
        <DisplayName>Georgia Saxelby</DisplayName>
        <AccountId>116</AccountId>
        <AccountType/>
      </UserInfo>
      <UserInfo>
        <DisplayName>Adele Marshall</DisplayName>
        <AccountId>137</AccountId>
        <AccountType/>
      </UserInfo>
      <UserInfo>
        <DisplayName>Lucy Webb</DisplayName>
        <AccountId>43</AccountId>
        <AccountType/>
      </UserInfo>
      <UserInfo>
        <DisplayName>Carolyn Storey</DisplayName>
        <AccountId>155</AccountId>
        <AccountType/>
      </UserInfo>
      <UserInfo>
        <DisplayName>Julia Stapleton</DisplayName>
        <AccountId>45</AccountId>
        <AccountType/>
      </UserInfo>
      <UserInfo>
        <DisplayName>Warren Trunchion</DisplayName>
        <AccountId>42</AccountId>
        <AccountType/>
      </UserInfo>
      <UserInfo>
        <DisplayName>Calvin Silvester</DisplayName>
        <AccountId>109</AccountId>
        <AccountType/>
      </UserInfo>
      <UserInfo>
        <DisplayName>Gary Johnston</DisplayName>
        <AccountId>14</AccountId>
        <AccountType/>
      </UserInfo>
      <UserInfo>
        <DisplayName>Martina Gibbons</DisplayName>
        <AccountId>47</AccountId>
        <AccountType/>
      </UserInfo>
      <UserInfo>
        <DisplayName>Gina Rembiszewski</DisplayName>
        <AccountId>75</AccountId>
        <AccountType/>
      </UserInfo>
      <UserInfo>
        <DisplayName>Ksenija Terzic</DisplayName>
        <AccountId>65</AccountId>
        <AccountType/>
      </UserInfo>
      <UserInfo>
        <DisplayName>Lynne Miller</DisplayName>
        <AccountId>25</AccountId>
        <AccountType/>
      </UserInfo>
    </SharedWithUsers>
    <_ip_UnifiedCompliancePolicyUIAction xmlns="http://schemas.microsoft.com/sharepoint/v3" xsi:nil="true"/>
    <lcf76f155ced4ddcb4097134ff3c332f xmlns="a7c53796-da89-451a-8543-a37965bb4fe4">
      <Terms xmlns="http://schemas.microsoft.com/office/infopath/2007/PartnerControls"/>
    </lcf76f155ced4ddcb4097134ff3c332f>
    <_ip_UnifiedCompliancePolicyProperties xmlns="http://schemas.microsoft.com/sharepoint/v3" xsi:nil="true"/>
    <TaxCatchAll xmlns="d1bc3bff-a2fb-416f-80aa-22b7e834232b" xsi:nil="true"/>
    <_Flow_SignoffStatus xmlns="a7c53796-da89-451a-8543-a37965bb4fe4" xsi:nil="true"/>
    <FormLink xmlns="a7c53796-da89-451a-8543-a37965bb4fe4">
      <Url xsi:nil="true"/>
      <Description xsi:nil="true"/>
    </FormLink>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6F4F87D-A9A8-48A4-A5B4-A9C72C3FD2EE}"/>
</file>

<file path=customXml/itemProps2.xml><?xml version="1.0" encoding="utf-8"?>
<ds:datastoreItem xmlns:ds="http://schemas.openxmlformats.org/officeDocument/2006/customXml" ds:itemID="{063062FD-A236-40C5-9236-C49A395EB0AB}">
  <ds:schemaRefs>
    <ds:schemaRef ds:uri="http://schemas.microsoft.com/sharepoint/v3/contenttype/forms"/>
  </ds:schemaRefs>
</ds:datastoreItem>
</file>

<file path=customXml/itemProps3.xml><?xml version="1.0" encoding="utf-8"?>
<ds:datastoreItem xmlns:ds="http://schemas.openxmlformats.org/officeDocument/2006/customXml" ds:itemID="{42878767-567F-4AA4-8242-5657FD9372B7}">
  <ds:schemaRefs>
    <ds:schemaRef ds:uri="http://schemas.microsoft.com/office/infopath/2007/PartnerControl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d1bc3bff-a2fb-416f-80aa-22b7e834232b"/>
    <ds:schemaRef ds:uri="a7c53796-da89-451a-8543-a37965bb4fe4"/>
    <ds:schemaRef ds:uri="http://www.w3.org/XML/1998/namespace"/>
    <ds:schemaRef ds:uri="http://purl.org/dc/terms/"/>
  </ds:schemaRefs>
</ds:datastoreItem>
</file>

<file path=customXml/itemProps4.xml><?xml version="1.0" encoding="utf-8"?>
<ds:datastoreItem xmlns:ds="http://schemas.openxmlformats.org/officeDocument/2006/customXml" ds:itemID="{DF038612-4E3A-425F-900C-9C16A4EAF43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Options</vt:lpstr>
    </vt:vector>
  </TitlesOfParts>
  <Manager/>
  <Company>London Borough of Camden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 schedule for Camden Mental health Employment Service</dc:title>
  <dc:subject/>
  <dc:creator>Paul Oakley;Sandra.Gayle@Camden.gov.uk</dc:creator>
  <cp:keywords/>
  <dc:description/>
  <cp:lastModifiedBy>Martina Latimir-Jones</cp:lastModifiedBy>
  <cp:revision/>
  <dcterms:created xsi:type="dcterms:W3CDTF">2007-05-18T13:19:30Z</dcterms:created>
  <dcterms:modified xsi:type="dcterms:W3CDTF">2023-11-01T10:37:58Z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ype of Document">
    <vt:lpwstr>Tender Stage</vt:lpwstr>
  </property>
  <property fmtid="{D5CDD505-2E9C-101B-9397-08002B2CF9AE}" pid="4" name="Hub">
    <vt:lpwstr>28;#People Hub|89fd691b-0fa6-49a7-8541-f1309f0b61e5</vt:lpwstr>
  </property>
  <property fmtid="{D5CDD505-2E9C-101B-9397-08002B2CF9AE}" pid="5" name="Directorate">
    <vt:lpwstr>214;#Supporting People|57f2a850-de09-4076-85ad-0add94ad9311</vt:lpwstr>
  </property>
  <property fmtid="{D5CDD505-2E9C-101B-9397-08002B2CF9AE}" pid="6" name="display_urn:schemas-microsoft-com:office:office#Category_x0020_Manager">
    <vt:lpwstr>Gayle, Sandra</vt:lpwstr>
  </property>
  <property fmtid="{D5CDD505-2E9C-101B-9397-08002B2CF9AE}" pid="7" name="Order">
    <vt:r8>55000</vt:r8>
  </property>
  <property fmtid="{D5CDD505-2E9C-101B-9397-08002B2CF9AE}" pid="8" name="ContentTypeId">
    <vt:lpwstr>0x0101001EE7C40579145D47AD096B118189592C</vt:lpwstr>
  </property>
  <property fmtid="{D5CDD505-2E9C-101B-9397-08002B2CF9AE}" pid="9" name="Tollgate_x0020_Stage">
    <vt:lpwstr>Tendering</vt:lpwstr>
  </property>
  <property fmtid="{D5CDD505-2E9C-101B-9397-08002B2CF9AE}" pid="10" name="display_urn:schemas-microsoft-com:office:office#Project_x0020_Owner">
    <vt:lpwstr>Gayle, Sandra</vt:lpwstr>
  </property>
  <property fmtid="{D5CDD505-2E9C-101B-9397-08002B2CF9AE}" pid="11" name="Document_x0020_category">
    <vt:lpwstr>TUPE</vt:lpwstr>
  </property>
  <property fmtid="{D5CDD505-2E9C-101B-9397-08002B2CF9AE}" pid="12" name="_docset_NoMedatataSyncRequired">
    <vt:lpwstr>False</vt:lpwstr>
  </property>
  <property fmtid="{D5CDD505-2E9C-101B-9397-08002B2CF9AE}" pid="13" name="c9dbdccbedd24bdf9e523a73d206152e">
    <vt:lpwstr/>
  </property>
  <property fmtid="{D5CDD505-2E9C-101B-9397-08002B2CF9AE}" pid="14" name="Document category">
    <vt:lpwstr>197;#Tender Stage|f632e0e1-b790-4e25-bbd3-8ba4cb233055</vt:lpwstr>
  </property>
  <property fmtid="{D5CDD505-2E9C-101B-9397-08002B2CF9AE}" pid="15" name="Tollgate Stage">
    <vt:lpwstr>196;#Tendering|6ff2f0a3-4f82-43fb-a57c-c4b259cbfcd6</vt:lpwstr>
  </property>
</Properties>
</file>